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24615" windowHeight="1249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Položky!$A$1:$I$97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96" i="3"/>
  <c r="BD96"/>
  <c r="BC96"/>
  <c r="BA96"/>
  <c r="H96"/>
  <c r="G96"/>
  <c r="BB96" s="1"/>
  <c r="BE95"/>
  <c r="BD95"/>
  <c r="BC95"/>
  <c r="BA95"/>
  <c r="H95"/>
  <c r="G95"/>
  <c r="BB95" s="1"/>
  <c r="BE94"/>
  <c r="BD94"/>
  <c r="BC94"/>
  <c r="BA94"/>
  <c r="H94"/>
  <c r="G94"/>
  <c r="BB94" s="1"/>
  <c r="BE93"/>
  <c r="BD93"/>
  <c r="BC93"/>
  <c r="BA93"/>
  <c r="H93"/>
  <c r="G93"/>
  <c r="BB93" s="1"/>
  <c r="BE92"/>
  <c r="BD92"/>
  <c r="BC92"/>
  <c r="BA92"/>
  <c r="H92"/>
  <c r="G92"/>
  <c r="BB92" s="1"/>
  <c r="BE91"/>
  <c r="BD91"/>
  <c r="BC91"/>
  <c r="BA91"/>
  <c r="H91"/>
  <c r="G91"/>
  <c r="BB91" s="1"/>
  <c r="BE90"/>
  <c r="BD90"/>
  <c r="BC90"/>
  <c r="BA90"/>
  <c r="H90"/>
  <c r="G90"/>
  <c r="BB90" s="1"/>
  <c r="BE89"/>
  <c r="BD89"/>
  <c r="BC89"/>
  <c r="BA89"/>
  <c r="H89"/>
  <c r="G89"/>
  <c r="BB89" s="1"/>
  <c r="BE88"/>
  <c r="BD88"/>
  <c r="BC88"/>
  <c r="BA88"/>
  <c r="H88"/>
  <c r="G88"/>
  <c r="BB88" s="1"/>
  <c r="BE87"/>
  <c r="BD87"/>
  <c r="BC87"/>
  <c r="BA87"/>
  <c r="H87"/>
  <c r="G87"/>
  <c r="BB87" s="1"/>
  <c r="BE86"/>
  <c r="BD86"/>
  <c r="BC86"/>
  <c r="BA86"/>
  <c r="H86"/>
  <c r="G86"/>
  <c r="BB86" s="1"/>
  <c r="BE85"/>
  <c r="BD85"/>
  <c r="BC85"/>
  <c r="BA85"/>
  <c r="H85"/>
  <c r="G85"/>
  <c r="BB85" s="1"/>
  <c r="BE84"/>
  <c r="BD84"/>
  <c r="BC84"/>
  <c r="BA84"/>
  <c r="H84"/>
  <c r="G84"/>
  <c r="BB84" s="1"/>
  <c r="BE83"/>
  <c r="BD83"/>
  <c r="BC83"/>
  <c r="BA83"/>
  <c r="H83"/>
  <c r="G83"/>
  <c r="BB83" s="1"/>
  <c r="BE82"/>
  <c r="BD82"/>
  <c r="BC82"/>
  <c r="BA82"/>
  <c r="H82"/>
  <c r="G82"/>
  <c r="BB82" s="1"/>
  <c r="BE81"/>
  <c r="BD81"/>
  <c r="BC81"/>
  <c r="BA81"/>
  <c r="H81"/>
  <c r="G81"/>
  <c r="BB81" s="1"/>
  <c r="BE80"/>
  <c r="BD80"/>
  <c r="BC80"/>
  <c r="BA80"/>
  <c r="H80"/>
  <c r="G80"/>
  <c r="BB80" s="1"/>
  <c r="BE79"/>
  <c r="BD79"/>
  <c r="BC79"/>
  <c r="BA79"/>
  <c r="H79"/>
  <c r="G79"/>
  <c r="BB79" s="1"/>
  <c r="BE78"/>
  <c r="BE97" s="1"/>
  <c r="I14" i="2" s="1"/>
  <c r="BD78" i="3"/>
  <c r="BD97" s="1"/>
  <c r="H14" i="2" s="1"/>
  <c r="BC78" i="3"/>
  <c r="BA78"/>
  <c r="H78"/>
  <c r="G78"/>
  <c r="BB78" s="1"/>
  <c r="BE77"/>
  <c r="BD77"/>
  <c r="BC77"/>
  <c r="BA77"/>
  <c r="H77"/>
  <c r="G77"/>
  <c r="BB77" s="1"/>
  <c r="B14" i="2"/>
  <c r="A14"/>
  <c r="C97" i="3"/>
  <c r="BE74"/>
  <c r="BD74"/>
  <c r="BC74"/>
  <c r="BA74"/>
  <c r="H74"/>
  <c r="G74"/>
  <c r="BB74" s="1"/>
  <c r="BE73"/>
  <c r="BD73"/>
  <c r="BC73"/>
  <c r="BA73"/>
  <c r="H73"/>
  <c r="G73"/>
  <c r="BB73" s="1"/>
  <c r="BE72"/>
  <c r="BD72"/>
  <c r="BC72"/>
  <c r="BA72"/>
  <c r="H72"/>
  <c r="G72"/>
  <c r="BB72" s="1"/>
  <c r="BE71"/>
  <c r="BD71"/>
  <c r="BC71"/>
  <c r="BA71"/>
  <c r="H71"/>
  <c r="G71"/>
  <c r="BB71" s="1"/>
  <c r="BE70"/>
  <c r="BD70"/>
  <c r="BC70"/>
  <c r="BA70"/>
  <c r="H70"/>
  <c r="G70"/>
  <c r="BB70" s="1"/>
  <c r="BE69"/>
  <c r="BD69"/>
  <c r="BC69"/>
  <c r="BA69"/>
  <c r="H69"/>
  <c r="G69"/>
  <c r="BB69" s="1"/>
  <c r="BE68"/>
  <c r="BE75" s="1"/>
  <c r="I13" i="2" s="1"/>
  <c r="BD68" i="3"/>
  <c r="BD75" s="1"/>
  <c r="H13" i="2" s="1"/>
  <c r="BC68" i="3"/>
  <c r="BA68"/>
  <c r="H68"/>
  <c r="G68"/>
  <c r="BB68" s="1"/>
  <c r="BE67"/>
  <c r="BD67"/>
  <c r="BC67"/>
  <c r="BC75" s="1"/>
  <c r="G13" i="2" s="1"/>
  <c r="BA67" i="3"/>
  <c r="BA75" s="1"/>
  <c r="E13" i="2" s="1"/>
  <c r="H67" i="3"/>
  <c r="G67"/>
  <c r="BB67" s="1"/>
  <c r="B13" i="2"/>
  <c r="A13"/>
  <c r="C75" i="3"/>
  <c r="BE64"/>
  <c r="BD64"/>
  <c r="BC64"/>
  <c r="BA64"/>
  <c r="H64"/>
  <c r="G64"/>
  <c r="I64" s="1"/>
  <c r="BE63"/>
  <c r="BD63"/>
  <c r="BC63"/>
  <c r="BA63"/>
  <c r="H63"/>
  <c r="G63"/>
  <c r="I63" s="1"/>
  <c r="BE62"/>
  <c r="BD62"/>
  <c r="BC62"/>
  <c r="BA62"/>
  <c r="H62"/>
  <c r="G62"/>
  <c r="I62" s="1"/>
  <c r="BE61"/>
  <c r="BD61"/>
  <c r="BC61"/>
  <c r="BA61"/>
  <c r="H61"/>
  <c r="G61"/>
  <c r="I61" s="1"/>
  <c r="BE60"/>
  <c r="BD60"/>
  <c r="BC60"/>
  <c r="BA60"/>
  <c r="H60"/>
  <c r="G60"/>
  <c r="I60" s="1"/>
  <c r="BE59"/>
  <c r="BD59"/>
  <c r="BC59"/>
  <c r="BA59"/>
  <c r="H59"/>
  <c r="G59"/>
  <c r="I59" s="1"/>
  <c r="BE58"/>
  <c r="BD58"/>
  <c r="BC58"/>
  <c r="BA58"/>
  <c r="H58"/>
  <c r="G58"/>
  <c r="I58" s="1"/>
  <c r="BE57"/>
  <c r="BD57"/>
  <c r="BC57"/>
  <c r="BA57"/>
  <c r="H57"/>
  <c r="G57"/>
  <c r="I57" s="1"/>
  <c r="BE56"/>
  <c r="BD56"/>
  <c r="BC56"/>
  <c r="BA56"/>
  <c r="H56"/>
  <c r="G56"/>
  <c r="I56" s="1"/>
  <c r="BE55"/>
  <c r="BD55"/>
  <c r="BC55"/>
  <c r="BA55"/>
  <c r="H55"/>
  <c r="G55"/>
  <c r="I55" s="1"/>
  <c r="BE54"/>
  <c r="BD54"/>
  <c r="BC54"/>
  <c r="BA54"/>
  <c r="H54"/>
  <c r="G54"/>
  <c r="I54" s="1"/>
  <c r="BE53"/>
  <c r="BD53"/>
  <c r="BC53"/>
  <c r="BA53"/>
  <c r="H53"/>
  <c r="G53"/>
  <c r="I53" s="1"/>
  <c r="BE52"/>
  <c r="BD52"/>
  <c r="BC52"/>
  <c r="BA52"/>
  <c r="H52"/>
  <c r="G52"/>
  <c r="I52" s="1"/>
  <c r="BE51"/>
  <c r="BD51"/>
  <c r="BC51"/>
  <c r="BA51"/>
  <c r="H51"/>
  <c r="G51"/>
  <c r="I51" s="1"/>
  <c r="BE50"/>
  <c r="BD50"/>
  <c r="BC50"/>
  <c r="BA50"/>
  <c r="H50"/>
  <c r="G50"/>
  <c r="I50" s="1"/>
  <c r="BE49"/>
  <c r="BD49"/>
  <c r="BC49"/>
  <c r="BC65" s="1"/>
  <c r="G12" i="2" s="1"/>
  <c r="BA49" i="3"/>
  <c r="H49"/>
  <c r="G49"/>
  <c r="I49" s="1"/>
  <c r="B12" i="2"/>
  <c r="A12"/>
  <c r="C65" i="3"/>
  <c r="BE46"/>
  <c r="BD46"/>
  <c r="BC46"/>
  <c r="BA46"/>
  <c r="I46"/>
  <c r="H46"/>
  <c r="G46"/>
  <c r="BB46" s="1"/>
  <c r="BE45"/>
  <c r="BD45"/>
  <c r="BC45"/>
  <c r="BA45"/>
  <c r="H45"/>
  <c r="G45"/>
  <c r="BB45" s="1"/>
  <c r="BE44"/>
  <c r="BD44"/>
  <c r="BC44"/>
  <c r="BA44"/>
  <c r="H44"/>
  <c r="G44"/>
  <c r="BB44" s="1"/>
  <c r="BE43"/>
  <c r="BD43"/>
  <c r="BC43"/>
  <c r="BA43"/>
  <c r="I43"/>
  <c r="H43"/>
  <c r="G43"/>
  <c r="BB43" s="1"/>
  <c r="BE42"/>
  <c r="BD42"/>
  <c r="BC42"/>
  <c r="BA42"/>
  <c r="I42"/>
  <c r="H42"/>
  <c r="G42"/>
  <c r="BB42" s="1"/>
  <c r="BE41"/>
  <c r="BD41"/>
  <c r="BC41"/>
  <c r="BA41"/>
  <c r="H41"/>
  <c r="G41"/>
  <c r="BB41" s="1"/>
  <c r="BE40"/>
  <c r="BD40"/>
  <c r="BC40"/>
  <c r="BA40"/>
  <c r="H40"/>
  <c r="G40"/>
  <c r="BB40" s="1"/>
  <c r="BE39"/>
  <c r="BD39"/>
  <c r="BC39"/>
  <c r="BA39"/>
  <c r="I39"/>
  <c r="H39"/>
  <c r="G39"/>
  <c r="BB39" s="1"/>
  <c r="BE38"/>
  <c r="BD38"/>
  <c r="BC38"/>
  <c r="BA38"/>
  <c r="I38"/>
  <c r="H38"/>
  <c r="G38"/>
  <c r="BB38" s="1"/>
  <c r="BE37"/>
  <c r="BD37"/>
  <c r="BC37"/>
  <c r="BA37"/>
  <c r="H37"/>
  <c r="G37"/>
  <c r="BB37" s="1"/>
  <c r="BE36"/>
  <c r="BD36"/>
  <c r="BC36"/>
  <c r="BA36"/>
  <c r="H36"/>
  <c r="G36"/>
  <c r="BB36" s="1"/>
  <c r="BE35"/>
  <c r="BD35"/>
  <c r="BC35"/>
  <c r="BA35"/>
  <c r="I35"/>
  <c r="H35"/>
  <c r="G35"/>
  <c r="BB35" s="1"/>
  <c r="BE34"/>
  <c r="BD34"/>
  <c r="BC34"/>
  <c r="BA34"/>
  <c r="H34"/>
  <c r="G34"/>
  <c r="BB34" s="1"/>
  <c r="B11" i="2"/>
  <c r="A11"/>
  <c r="C47" i="3"/>
  <c r="BE31"/>
  <c r="BE32" s="1"/>
  <c r="I10" i="2" s="1"/>
  <c r="BD31" i="3"/>
  <c r="BD32" s="1"/>
  <c r="H10" i="2" s="1"/>
  <c r="BC31" i="3"/>
  <c r="BC32" s="1"/>
  <c r="G10" i="2" s="1"/>
  <c r="BB31" i="3"/>
  <c r="BB32" s="1"/>
  <c r="F10" i="2" s="1"/>
  <c r="I31" i="3"/>
  <c r="H31"/>
  <c r="G31"/>
  <c r="BA31" s="1"/>
  <c r="BA32" s="1"/>
  <c r="E10" i="2" s="1"/>
  <c r="B10"/>
  <c r="A10"/>
  <c r="G32" i="3"/>
  <c r="I32" s="1"/>
  <c r="C32"/>
  <c r="BD28"/>
  <c r="BC28"/>
  <c r="BB28"/>
  <c r="BA28"/>
  <c r="H28"/>
  <c r="G28"/>
  <c r="BE28" s="1"/>
  <c r="BE27"/>
  <c r="BD27"/>
  <c r="BC27"/>
  <c r="BB27"/>
  <c r="H27"/>
  <c r="G27"/>
  <c r="BA27" s="1"/>
  <c r="BE26"/>
  <c r="BD26"/>
  <c r="BC26"/>
  <c r="BB26"/>
  <c r="H26"/>
  <c r="G26"/>
  <c r="BA26" s="1"/>
  <c r="BE25"/>
  <c r="BD25"/>
  <c r="BC25"/>
  <c r="BB25"/>
  <c r="H25"/>
  <c r="G25"/>
  <c r="BA25" s="1"/>
  <c r="BE24"/>
  <c r="BD24"/>
  <c r="BC24"/>
  <c r="BB24"/>
  <c r="H24"/>
  <c r="G24"/>
  <c r="BA24" s="1"/>
  <c r="BE23"/>
  <c r="BD23"/>
  <c r="BC23"/>
  <c r="BB23"/>
  <c r="I23"/>
  <c r="H23"/>
  <c r="G23"/>
  <c r="BA23" s="1"/>
  <c r="BE22"/>
  <c r="BD22"/>
  <c r="BC22"/>
  <c r="BB22"/>
  <c r="H22"/>
  <c r="G22"/>
  <c r="BA22" s="1"/>
  <c r="BE21"/>
  <c r="BD21"/>
  <c r="BC21"/>
  <c r="BB21"/>
  <c r="H21"/>
  <c r="G21"/>
  <c r="BA21" s="1"/>
  <c r="B9" i="2"/>
  <c r="A9"/>
  <c r="C29" i="3"/>
  <c r="BE18"/>
  <c r="BE19" s="1"/>
  <c r="I8" i="2" s="1"/>
  <c r="BD18" i="3"/>
  <c r="BD19" s="1"/>
  <c r="H8" i="2" s="1"/>
  <c r="BC18" i="3"/>
  <c r="BC19" s="1"/>
  <c r="G8" i="2" s="1"/>
  <c r="BB18" i="3"/>
  <c r="BB19" s="1"/>
  <c r="F8" i="2" s="1"/>
  <c r="H18" i="3"/>
  <c r="G18"/>
  <c r="I18" s="1"/>
  <c r="B8" i="2"/>
  <c r="A8"/>
  <c r="C19" i="3"/>
  <c r="BE15"/>
  <c r="BD15"/>
  <c r="BC15"/>
  <c r="BB15"/>
  <c r="H15"/>
  <c r="G15"/>
  <c r="I15" s="1"/>
  <c r="BE14"/>
  <c r="BD14"/>
  <c r="BC14"/>
  <c r="BB14"/>
  <c r="H14"/>
  <c r="G14"/>
  <c r="I14" s="1"/>
  <c r="BE13"/>
  <c r="BD13"/>
  <c r="BC13"/>
  <c r="BB13"/>
  <c r="H13"/>
  <c r="G13"/>
  <c r="I13" s="1"/>
  <c r="BE12"/>
  <c r="BD12"/>
  <c r="BC12"/>
  <c r="BB12"/>
  <c r="H12"/>
  <c r="G12"/>
  <c r="I12" s="1"/>
  <c r="BE11"/>
  <c r="BD11"/>
  <c r="BC11"/>
  <c r="BB11"/>
  <c r="H11"/>
  <c r="G11"/>
  <c r="I11" s="1"/>
  <c r="BE10"/>
  <c r="BD10"/>
  <c r="BC10"/>
  <c r="BB10"/>
  <c r="H10"/>
  <c r="G10"/>
  <c r="I10" s="1"/>
  <c r="BE9"/>
  <c r="BE16" s="1"/>
  <c r="I7" i="2" s="1"/>
  <c r="BD9" i="3"/>
  <c r="BC9"/>
  <c r="BB9"/>
  <c r="H9"/>
  <c r="G9"/>
  <c r="I9" s="1"/>
  <c r="BE8"/>
  <c r="BD8"/>
  <c r="BC8"/>
  <c r="BC16" s="1"/>
  <c r="G7" i="2" s="1"/>
  <c r="BB8" i="3"/>
  <c r="H8"/>
  <c r="G8"/>
  <c r="I8" s="1"/>
  <c r="B7" i="2"/>
  <c r="A7"/>
  <c r="C16" i="3"/>
  <c r="E4"/>
  <c r="C4"/>
  <c r="F3"/>
  <c r="C3"/>
  <c r="C2" i="2"/>
  <c r="C1"/>
  <c r="C33" i="1"/>
  <c r="E33" s="1"/>
  <c r="C31"/>
  <c r="G7"/>
  <c r="D2"/>
  <c r="C2"/>
  <c r="BA97" i="3" l="1"/>
  <c r="E14" i="2" s="1"/>
  <c r="BC97" i="3"/>
  <c r="G14" i="2" s="1"/>
  <c r="BD65" i="3"/>
  <c r="H12" i="2" s="1"/>
  <c r="BA65" i="3"/>
  <c r="E12" i="2" s="1"/>
  <c r="BE65" i="3"/>
  <c r="I12" i="2" s="1"/>
  <c r="BC47" i="3"/>
  <c r="G11" i="2" s="1"/>
  <c r="BD47" i="3"/>
  <c r="H11" i="2" s="1"/>
  <c r="I34" i="3"/>
  <c r="I24"/>
  <c r="BB29"/>
  <c r="F9" i="2" s="1"/>
  <c r="BC29" i="3"/>
  <c r="G9" i="2" s="1"/>
  <c r="BB16" i="3"/>
  <c r="F7" i="2" s="1"/>
  <c r="G19" i="3"/>
  <c r="I19" s="1"/>
  <c r="BA18"/>
  <c r="BA19" s="1"/>
  <c r="E8" i="2" s="1"/>
  <c r="I21" i="3"/>
  <c r="BE29"/>
  <c r="I9" i="2" s="1"/>
  <c r="G47" i="3"/>
  <c r="I47" s="1"/>
  <c r="I36"/>
  <c r="I40"/>
  <c r="I44"/>
  <c r="G97"/>
  <c r="I97" s="1"/>
  <c r="BD16"/>
  <c r="H7" i="2" s="1"/>
  <c r="BD29" i="3"/>
  <c r="H9" i="2" s="1"/>
  <c r="H15" s="1"/>
  <c r="I22" i="3"/>
  <c r="BA47"/>
  <c r="E11" i="2" s="1"/>
  <c r="I37" i="3"/>
  <c r="I41"/>
  <c r="I45"/>
  <c r="G29"/>
  <c r="I29" s="1"/>
  <c r="BE47"/>
  <c r="I11" i="2" s="1"/>
  <c r="BB47" i="3"/>
  <c r="F11" i="2" s="1"/>
  <c r="BB75" i="3"/>
  <c r="F13" i="2" s="1"/>
  <c r="BB97" i="3"/>
  <c r="F14" i="2" s="1"/>
  <c r="BA29" i="3"/>
  <c r="E9" i="2" s="1"/>
  <c r="I25" i="3"/>
  <c r="I26"/>
  <c r="I27"/>
  <c r="I28"/>
  <c r="G75"/>
  <c r="I75" s="1"/>
  <c r="I67"/>
  <c r="I68"/>
  <c r="I69"/>
  <c r="I70"/>
  <c r="I71"/>
  <c r="I72"/>
  <c r="I73"/>
  <c r="I74"/>
  <c r="BA8"/>
  <c r="BA9"/>
  <c r="BA10"/>
  <c r="BA11"/>
  <c r="BA12"/>
  <c r="BA13"/>
  <c r="BA14"/>
  <c r="BA15"/>
  <c r="BB49"/>
  <c r="BB50"/>
  <c r="BB51"/>
  <c r="BB52"/>
  <c r="BB53"/>
  <c r="BB54"/>
  <c r="BB55"/>
  <c r="BB56"/>
  <c r="BB57"/>
  <c r="BB58"/>
  <c r="BB59"/>
  <c r="BB60"/>
  <c r="BB61"/>
  <c r="BB62"/>
  <c r="BB63"/>
  <c r="BB64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G16"/>
  <c r="I16" s="1"/>
  <c r="G65"/>
  <c r="I65" s="1"/>
  <c r="G15" i="2" l="1"/>
  <c r="G16" s="1"/>
  <c r="I15"/>
  <c r="I16" s="1"/>
  <c r="H16"/>
  <c r="C17" i="1"/>
  <c r="BB65" i="3"/>
  <c r="F12" i="2" s="1"/>
  <c r="F15" s="1"/>
  <c r="BA16" i="3"/>
  <c r="E7" i="2" s="1"/>
  <c r="E15" s="1"/>
  <c r="C18" i="1" l="1"/>
  <c r="C21"/>
  <c r="C16"/>
  <c r="F16" i="2"/>
  <c r="G27"/>
  <c r="I27" s="1"/>
  <c r="G26"/>
  <c r="I26" s="1"/>
  <c r="G21" i="1" s="1"/>
  <c r="G25" i="2"/>
  <c r="I25" s="1"/>
  <c r="G20" i="1" s="1"/>
  <c r="G24" i="2"/>
  <c r="I24" s="1"/>
  <c r="G19" i="1" s="1"/>
  <c r="G23" i="2"/>
  <c r="I23" s="1"/>
  <c r="G18" i="1" s="1"/>
  <c r="G22" i="2"/>
  <c r="I22" s="1"/>
  <c r="G17" i="1" s="1"/>
  <c r="G21" i="2"/>
  <c r="I21" s="1"/>
  <c r="G16" i="1" s="1"/>
  <c r="G20" i="2"/>
  <c r="I20" s="1"/>
  <c r="E16"/>
  <c r="C15" i="1"/>
  <c r="C19" l="1"/>
  <c r="C22" s="1"/>
  <c r="G15"/>
  <c r="H28" i="2"/>
  <c r="G23" i="1" l="1"/>
  <c r="H29" i="2"/>
  <c r="G22" i="1" l="1"/>
  <c r="C23"/>
  <c r="E30" s="1"/>
  <c r="E31" l="1"/>
  <c r="E34" l="1"/>
</calcChain>
</file>

<file path=xl/sharedStrings.xml><?xml version="1.0" encoding="utf-8"?>
<sst xmlns="http://schemas.openxmlformats.org/spreadsheetml/2006/main" count="387" uniqueCount="269">
  <si>
    <t>Rozpočet</t>
  </si>
  <si>
    <t>Objekt</t>
  </si>
  <si>
    <t>Názov objektu :</t>
  </si>
  <si>
    <t xml:space="preserve">SKP </t>
  </si>
  <si>
    <t xml:space="preserve"> </t>
  </si>
  <si>
    <t>Merná jednotka</t>
  </si>
  <si>
    <t>Stavba</t>
  </si>
  <si>
    <t>Názov stavby :</t>
  </si>
  <si>
    <t>Počet jednotek</t>
  </si>
  <si>
    <t>Náklady na m.j.</t>
  </si>
  <si>
    <t>Projektant</t>
  </si>
  <si>
    <t>Typ rozpočta</t>
  </si>
  <si>
    <t>Spracovateľ projektu :</t>
  </si>
  <si>
    <t>Objednávateľ :</t>
  </si>
  <si>
    <t>Zhotoviteľ :</t>
  </si>
  <si>
    <t>Zákázkové číslo :</t>
  </si>
  <si>
    <t>Rozpočtár:</t>
  </si>
  <si>
    <t>Počet listov :</t>
  </si>
  <si>
    <t>ROZPOČTOVÉ NÁKLADY</t>
  </si>
  <si>
    <t>Základné rozpočtové náklady (€)</t>
  </si>
  <si>
    <t>Ostatné rozpočtové náklady (€)</t>
  </si>
  <si>
    <t>HSV celkom</t>
  </si>
  <si>
    <t>Z</t>
  </si>
  <si>
    <t>PSV celkom</t>
  </si>
  <si>
    <t>R</t>
  </si>
  <si>
    <t>M práce celkom</t>
  </si>
  <si>
    <t>N</t>
  </si>
  <si>
    <t>M dodávky celkom</t>
  </si>
  <si>
    <t>ZRN celkom</t>
  </si>
  <si>
    <t>HZS</t>
  </si>
  <si>
    <t>ZRN+HZS</t>
  </si>
  <si>
    <t>Ostatné náklady neuvedené</t>
  </si>
  <si>
    <t>ZRN+ost.náklady+HZS</t>
  </si>
  <si>
    <t>Ostatné náklady celkom</t>
  </si>
  <si>
    <t>Vypracoval</t>
  </si>
  <si>
    <t>Za zhotoviteľa</t>
  </si>
  <si>
    <t>Za objednávateľa</t>
  </si>
  <si>
    <t>Meno :</t>
  </si>
  <si>
    <t>Dátum :</t>
  </si>
  <si>
    <t>Podpis :</t>
  </si>
  <si>
    <t>Podpis:</t>
  </si>
  <si>
    <t>Základ pre DPH</t>
  </si>
  <si>
    <t xml:space="preserve">%  </t>
  </si>
  <si>
    <t>DPH</t>
  </si>
  <si>
    <t xml:space="preserve">% </t>
  </si>
  <si>
    <t>CENA ZA OBJEKT CELKOM</t>
  </si>
  <si>
    <t>Poznámka :</t>
  </si>
  <si>
    <t>Stavba :</t>
  </si>
  <si>
    <t>Rozpočet :</t>
  </si>
  <si>
    <t>Objekt :</t>
  </si>
  <si>
    <t>REKAPITULÁCIA  STAVEBNÝCH  DIELOV</t>
  </si>
  <si>
    <t>Stavebný diel</t>
  </si>
  <si>
    <t>HSV</t>
  </si>
  <si>
    <t>PSV</t>
  </si>
  <si>
    <t>Dodávka</t>
  </si>
  <si>
    <t>Montáž</t>
  </si>
  <si>
    <t>CELKOM  OBJEKT (€)</t>
  </si>
  <si>
    <t>CELKOM OBJEKT (Sk)</t>
  </si>
  <si>
    <t>VEDĽAJŠIE ROZPOČTOVÉ  NÁKLADY</t>
  </si>
  <si>
    <t>Názov VRN</t>
  </si>
  <si>
    <t>€</t>
  </si>
  <si>
    <t>%</t>
  </si>
  <si>
    <t>Základňa</t>
  </si>
  <si>
    <t>CELKOM VRN (€)</t>
  </si>
  <si>
    <t>CELKOM VRN (Sk)</t>
  </si>
  <si>
    <t xml:space="preserve">Položkový rozpočet </t>
  </si>
  <si>
    <t>Rozpočet:</t>
  </si>
  <si>
    <t>P.č.</t>
  </si>
  <si>
    <t>Číslo položky</t>
  </si>
  <si>
    <t>Názov položky</t>
  </si>
  <si>
    <t>MJ</t>
  </si>
  <si>
    <t>množstvo</t>
  </si>
  <si>
    <t>cena / MJ (€)</t>
  </si>
  <si>
    <t>celkom (€)</t>
  </si>
  <si>
    <t>cena/MJ (Sk)</t>
  </si>
  <si>
    <t>celkom (Sk)</t>
  </si>
  <si>
    <t>Diel:</t>
  </si>
  <si>
    <t>1</t>
  </si>
  <si>
    <t>ks</t>
  </si>
  <si>
    <t>Celkom za</t>
  </si>
  <si>
    <t>11</t>
  </si>
  <si>
    <t>EMPONT s.r.o.</t>
  </si>
  <si>
    <t>165</t>
  </si>
  <si>
    <t>Kultúrny dom Trstín</t>
  </si>
  <si>
    <t>Kuchyňa a Jedálen v KD Trstín - Zdravotechnika</t>
  </si>
  <si>
    <t>ZEMNÉ PRÁCE</t>
  </si>
  <si>
    <t>131201201</t>
  </si>
  <si>
    <t xml:space="preserve">Hĺbenie jám zapaž. v horn. tr. 3 do 100 m3 </t>
  </si>
  <si>
    <t>m3</t>
  </si>
  <si>
    <t>132201202</t>
  </si>
  <si>
    <t>Hĺbenie rýh šírka do 2 m v horn. tr. 3 nad 100 do 1 000 m3</t>
  </si>
  <si>
    <t>161101105</t>
  </si>
  <si>
    <t xml:space="preserve">Zvislé premiestnenie výkopu horn. tr. 1-4 do 10 m </t>
  </si>
  <si>
    <t>162501101</t>
  </si>
  <si>
    <t>174101002</t>
  </si>
  <si>
    <t>Zásyp zhutnený jám, šachiet, rýh, zárezov alebo ok olo objektov nad 100 do 1000m3</t>
  </si>
  <si>
    <t>175101101</t>
  </si>
  <si>
    <t xml:space="preserve">Obsyp potrubia bez prehodenia sypaniny </t>
  </si>
  <si>
    <t>175101109</t>
  </si>
  <si>
    <t xml:space="preserve">Obsyp potrubia príplatok za prehodenie sypaniny </t>
  </si>
  <si>
    <t>583373050</t>
  </si>
  <si>
    <t>Štrkopiesok zásypový na potrubie</t>
  </si>
  <si>
    <t>t</t>
  </si>
  <si>
    <t>4</t>
  </si>
  <si>
    <t>VODOROVNÉ KONŠTRUKCIE</t>
  </si>
  <si>
    <t>451573111</t>
  </si>
  <si>
    <t>Lôžko pod potrubie, stoky v otv. výk. z piesku a š trkopiesku</t>
  </si>
  <si>
    <t>8</t>
  </si>
  <si>
    <t>POTRUBNÉ VEDENIE</t>
  </si>
  <si>
    <t>895191111</t>
  </si>
  <si>
    <t xml:space="preserve">Osadenie revíznej kanalizačnej šachty z PVC </t>
  </si>
  <si>
    <t>kus</t>
  </si>
  <si>
    <t>899101111</t>
  </si>
  <si>
    <t>Osadenie poklopov liatinových, ocel. s rámom do 50 kg</t>
  </si>
  <si>
    <t>3208.81.00</t>
  </si>
  <si>
    <t xml:space="preserve">Odlučovač tukov ACO LIPUMAX -P-D NS 8.5 + osadenie </t>
  </si>
  <si>
    <t>súb</t>
  </si>
  <si>
    <t>3300.34.12</t>
  </si>
  <si>
    <t>ACO LipuMax-P/G nástavec DN600 střední, kryt A15, PE + osadenie</t>
  </si>
  <si>
    <t>2865A2808</t>
  </si>
  <si>
    <t>Dno priame T1 - PP - 160 x 425 - N8353</t>
  </si>
  <si>
    <t>2865A3205</t>
  </si>
  <si>
    <t>Rúra šachtová vlnovcová - 425x1000 - N3422</t>
  </si>
  <si>
    <t>2865A3402</t>
  </si>
  <si>
    <t>Poklop liatinový D400 na tel. r. - 425 - N4162</t>
  </si>
  <si>
    <t>903990111T00</t>
  </si>
  <si>
    <t xml:space="preserve">HZS - Stavebná výpomoc </t>
  </si>
  <si>
    <t>hod</t>
  </si>
  <si>
    <t>9</t>
  </si>
  <si>
    <t>OSTATNÉ KONŠTRUKCIE,BÚRANIE</t>
  </si>
  <si>
    <t>998276101</t>
  </si>
  <si>
    <t>Presun hmôt pre potrubie z rúr plast. a sklolam. v otv. výk.</t>
  </si>
  <si>
    <t>713</t>
  </si>
  <si>
    <t>IZOLÁCIE TEPELNÉ</t>
  </si>
  <si>
    <t>713463112</t>
  </si>
  <si>
    <t>Montáž tep.izol.potrubia pod stropom skr.PE(Mirelo n,...)upev.sponou potr.DN 22</t>
  </si>
  <si>
    <t>m</t>
  </si>
  <si>
    <t>713463113</t>
  </si>
  <si>
    <t>Montáž tep.izol.potrubia pod stropom skr.PE(Mirelo n,...)upev.sponou potr.DN 25</t>
  </si>
  <si>
    <t>713463114</t>
  </si>
  <si>
    <t>Montáž tep.izol.potrubia pod stropom skr.PE(Mirelo n,...)upev.sponou potr.DN 32</t>
  </si>
  <si>
    <t>713463115</t>
  </si>
  <si>
    <t>Montáž tep.izol.potrubia pod stropom skr.PE(Mirelo n,...)upev.sponou potr.DN 42</t>
  </si>
  <si>
    <t>2837795087A</t>
  </si>
  <si>
    <t>Tubolit DG 22/5</t>
  </si>
  <si>
    <t>bm</t>
  </si>
  <si>
    <t>2837795087B</t>
  </si>
  <si>
    <t>Tubolit DG 22/20</t>
  </si>
  <si>
    <t>2837795087C</t>
  </si>
  <si>
    <t>Tubolit DG 22/9</t>
  </si>
  <si>
    <t>28377950889</t>
  </si>
  <si>
    <t>Tubolit DG 35/9</t>
  </si>
  <si>
    <t>2837795088A</t>
  </si>
  <si>
    <t>Tubolit DG 28/5</t>
  </si>
  <si>
    <t>2837795088B</t>
  </si>
  <si>
    <t>Tubolit DG 28/9</t>
  </si>
  <si>
    <t>2837795088H</t>
  </si>
  <si>
    <t>Tubolit DG 28/20</t>
  </si>
  <si>
    <t>28377950891j</t>
  </si>
  <si>
    <t>Tubolit DG 35/20</t>
  </si>
  <si>
    <t>998713201</t>
  </si>
  <si>
    <t>Presun hmôt pre izolácie tepelné v objektoch výšky do 6 m</t>
  </si>
  <si>
    <t>721</t>
  </si>
  <si>
    <t>VNÚTORNÁ KANALIZÁCIA</t>
  </si>
  <si>
    <t>721171109</t>
  </si>
  <si>
    <t>721171112</t>
  </si>
  <si>
    <t>721173205</t>
  </si>
  <si>
    <t xml:space="preserve">Potrubie kanal. z PP-HT rúr pripojovacie D 50x1.8 </t>
  </si>
  <si>
    <t>721173207</t>
  </si>
  <si>
    <t xml:space="preserve">Potrubie kanal. z PP-HT rúr pripojovacie D 75x1,8 </t>
  </si>
  <si>
    <t>721173208</t>
  </si>
  <si>
    <t xml:space="preserve">Potrubie kanal. z PP-HT rúr pripojovacie D 110x2,2 </t>
  </si>
  <si>
    <t>721194105</t>
  </si>
  <si>
    <t xml:space="preserve">Vyvedenie a upevnenie kanal. výpustiek D 50x1.8 </t>
  </si>
  <si>
    <t>721194109</t>
  </si>
  <si>
    <t xml:space="preserve">Vyvedenie a upevnenie kanal. výpustiek D 110x2.3 </t>
  </si>
  <si>
    <t>721273147</t>
  </si>
  <si>
    <t xml:space="preserve">Montáž HL </t>
  </si>
  <si>
    <t>721290111</t>
  </si>
  <si>
    <t xml:space="preserve">Skúška tesnosti kanalizácie vodou do DN 125 </t>
  </si>
  <si>
    <t>721290112</t>
  </si>
  <si>
    <t xml:space="preserve">Skúška tesnosti kanalizácie vodou DN 125-200 </t>
  </si>
  <si>
    <t>402480</t>
  </si>
  <si>
    <t>Modular 200 žlab, 230x2000mm, H=110-120, 1.4301 s nerezovým vtokom 142 DN70</t>
  </si>
  <si>
    <t>414712</t>
  </si>
  <si>
    <t>ACO Hyg. vpust 142, DN 70 svislá, tlak. příř., bez PU,1.4301</t>
  </si>
  <si>
    <t>414741</t>
  </si>
  <si>
    <t xml:space="preserve">ACO pachový uzávěr (sifon) pro vpust 142, 1.4301 </t>
  </si>
  <si>
    <t>55162546.C</t>
  </si>
  <si>
    <t>HL903 ventil (hlavica) privzdušňovacia 1"</t>
  </si>
  <si>
    <t>55162550.D</t>
  </si>
  <si>
    <t>HL905N Privzdušňovacia hlavica - nízka podomietkov</t>
  </si>
  <si>
    <t>998721201</t>
  </si>
  <si>
    <t>Presun hmôt pre vnút. kanalizáciu v objektoch výšk y do 6 m</t>
  </si>
  <si>
    <t>722</t>
  </si>
  <si>
    <t>VNÚTORNÝ VODOVOD</t>
  </si>
  <si>
    <t>722176733</t>
  </si>
  <si>
    <t xml:space="preserve">Potrubie ALPEX - DUO 20x2 mm </t>
  </si>
  <si>
    <t>722176734</t>
  </si>
  <si>
    <t xml:space="preserve">Potrubie ALPEX - DUO 26x3 mm </t>
  </si>
  <si>
    <t>722176735</t>
  </si>
  <si>
    <t xml:space="preserve">Potrubie ALPEX - DUO 32x3 mm </t>
  </si>
  <si>
    <t>722176736</t>
  </si>
  <si>
    <t xml:space="preserve">Potrubie ALPEX - DUO 40x3,5 mm </t>
  </si>
  <si>
    <t>722220111</t>
  </si>
  <si>
    <t>Arm. vod. s 1 závitom, nástenka K 247 pre výt. ven til G 1/2</t>
  </si>
  <si>
    <t>722290226</t>
  </si>
  <si>
    <t xml:space="preserve">Tlakové skúšky vodov. potrubia závitového do DN 50 </t>
  </si>
  <si>
    <t>722290234</t>
  </si>
  <si>
    <t>Preplachovanie a dezinfekcia vodov. potrubia do DN 80</t>
  </si>
  <si>
    <t>998722201</t>
  </si>
  <si>
    <t>Presun hmôt pre vnút. vodovod v objektoch výšky do 6 m</t>
  </si>
  <si>
    <t>725</t>
  </si>
  <si>
    <t>ZARIAĎOVACIE PREDMETY</t>
  </si>
  <si>
    <t>725119305</t>
  </si>
  <si>
    <t xml:space="preserve">Montáž záchodovým mís kombinovaných </t>
  </si>
  <si>
    <t>súbor</t>
  </si>
  <si>
    <t>725119309</t>
  </si>
  <si>
    <t>Príplatok za použitie silikónového tmelu 0,30 kg/k us</t>
  </si>
  <si>
    <t>725219401</t>
  </si>
  <si>
    <t>Montáž umývadiel keramických so záp. uzáv. na skru tky</t>
  </si>
  <si>
    <t>725319202</t>
  </si>
  <si>
    <t>Príplatok za použitie silikónového tmelu 0,2 kg/ku s</t>
  </si>
  <si>
    <t>725329101</t>
  </si>
  <si>
    <t xml:space="preserve">Montáž drezov dvojitých so zápach uzávierkou </t>
  </si>
  <si>
    <t>725819402</t>
  </si>
  <si>
    <t xml:space="preserve">Montáž ventilov rohových G 1/2 </t>
  </si>
  <si>
    <t>725829601</t>
  </si>
  <si>
    <t>Montáž batérie umývadlovej jednopákovej do 1 otvor u</t>
  </si>
  <si>
    <t>725829802</t>
  </si>
  <si>
    <t xml:space="preserve">Montáž batérie drezovej 1-pákovej do 1 otvoru </t>
  </si>
  <si>
    <t>725869101</t>
  </si>
  <si>
    <t xml:space="preserve">Montáž zápach. uzávierok umývadlových D 40 </t>
  </si>
  <si>
    <t>725869204</t>
  </si>
  <si>
    <t xml:space="preserve">Montáž zápach. uzávierok drez. jednod.  D 50 </t>
  </si>
  <si>
    <t>054160699</t>
  </si>
  <si>
    <t xml:space="preserve">SHELL ventil pračkový.s fil.roh.1/2 x 3/4" </t>
  </si>
  <si>
    <t>15 846 05-00</t>
  </si>
  <si>
    <t>Ventil rohový DN 15 G 1/2 x G 3/8 x O 10 mm</t>
  </si>
  <si>
    <t>42 854 05 77</t>
  </si>
  <si>
    <t>BAT.DREZ.STOJ.METALIA SKLOPNA 57115.0 drezová jednopáková batéria DN 10</t>
  </si>
  <si>
    <t>48 266 05 65</t>
  </si>
  <si>
    <t>BAT.UM.STOJ.METALIA 56096 jednopáková umývadlová batéria 75 DN 15</t>
  </si>
  <si>
    <t>500.620.01.2</t>
  </si>
  <si>
    <t>Umývadlo keramické: B=60cm, T=48.2cm, Otvor pre batériu=V strede, Prepad=Viditeľné, Biela</t>
  </si>
  <si>
    <t>55162320.A</t>
  </si>
  <si>
    <t>HL100/40 uzáverka zápachová DN40 6/4 s prípojko</t>
  </si>
  <si>
    <t>55162334.A</t>
  </si>
  <si>
    <t>HL132 uzáverka zápachová 5/4" pre umývadlo</t>
  </si>
  <si>
    <t>552310800.C</t>
  </si>
  <si>
    <t>Drez nerezový</t>
  </si>
  <si>
    <t>6423E0831</t>
  </si>
  <si>
    <t>Klozet kombinačný biely,sedátko</t>
  </si>
  <si>
    <t>súprav</t>
  </si>
  <si>
    <t>998725201</t>
  </si>
  <si>
    <t>Presun hmôt pre zariaď. predmety v objektoch výšky do 6 m</t>
  </si>
  <si>
    <t>Sťažené výrobné podmienky</t>
  </si>
  <si>
    <t>Oborová prirážka</t>
  </si>
  <si>
    <t>Presun stavebných kapacít</t>
  </si>
  <si>
    <t>Mimostavenisková doprava</t>
  </si>
  <si>
    <t>Zariadenie staveniska</t>
  </si>
  <si>
    <t>Prevádzka investora</t>
  </si>
  <si>
    <t>Kompletačná činnosť (IČD)</t>
  </si>
  <si>
    <t>Rezerva rozpočtu</t>
  </si>
  <si>
    <t>Vodorovné premiestnenie výkopu do 2500 m horn. tr. 1-4</t>
  </si>
  <si>
    <t>Potrubie kanal. z PVC-U rúr hrdlových odpadné D 110x2,2</t>
  </si>
  <si>
    <t>Potrubie kanal. z PVC-U rúr hrdlových odpadné D 160x4,4</t>
  </si>
  <si>
    <t xml:space="preserve">Rozpočet je vypracovaný na základe dokumentácie pre stavebné povolenie a má len informatívny charakter.
Obsah rozpočtu po pripomienkovaní projektu sa musí upresniť spracovateľom ponuky.
Za správnosť počtu zariadení, dĺžok potrubia zodpovedá spracovateľ cenovej ponuky.
					</t>
  </si>
  <si>
    <t>SLEPÝ POLOŽKOVÝ ROZPOČET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</si>
</sst>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.000\ [$€-1]"/>
    <numFmt numFmtId="167" formatCode="#,##0.00\ &quot;Sk&quot;"/>
    <numFmt numFmtId="168" formatCode="#,##0.000"/>
  </numFmts>
  <fonts count="16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left"/>
    </xf>
    <xf numFmtId="0" fontId="1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3" fillId="0" borderId="9" xfId="0" applyFont="1" applyBorder="1"/>
    <xf numFmtId="0" fontId="0" fillId="0" borderId="11" xfId="0" applyBorder="1"/>
    <xf numFmtId="49" fontId="4" fillId="0" borderId="13" xfId="0" applyNumberFormat="1" applyFont="1" applyBorder="1" applyAlignment="1">
      <alignment horizontal="left"/>
    </xf>
    <xf numFmtId="49" fontId="3" fillId="2" borderId="9" xfId="0" applyNumberFormat="1" applyFont="1" applyFill="1" applyBorder="1"/>
    <xf numFmtId="49" fontId="1" fillId="2" borderId="10" xfId="0" applyNumberFormat="1" applyFont="1" applyFill="1" applyBorder="1"/>
    <xf numFmtId="0" fontId="3" fillId="2" borderId="11" xfId="0" applyFont="1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0" fillId="0" borderId="14" xfId="0" applyBorder="1"/>
    <xf numFmtId="0" fontId="4" fillId="0" borderId="12" xfId="0" applyFont="1" applyFill="1" applyBorder="1"/>
    <xf numFmtId="3" fontId="4" fillId="0" borderId="13" xfId="0" applyNumberFormat="1" applyFont="1" applyBorder="1" applyAlignment="1">
      <alignment horizontal="left"/>
    </xf>
    <xf numFmtId="0" fontId="0" fillId="0" borderId="0" xfId="0" applyFill="1"/>
    <xf numFmtId="49" fontId="3" fillId="2" borderId="15" xfId="0" applyNumberFormat="1" applyFont="1" applyFill="1" applyBorder="1"/>
    <xf numFmtId="49" fontId="1" fillId="2" borderId="16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2" xfId="0" applyNumberFormat="1" applyFont="1" applyBorder="1" applyAlignment="1">
      <alignment horizontal="left"/>
    </xf>
    <xf numFmtId="0" fontId="4" fillId="0" borderId="17" xfId="0" applyFont="1" applyBorder="1"/>
    <xf numFmtId="0" fontId="4" fillId="0" borderId="12" xfId="0" applyNumberFormat="1" applyFont="1" applyBorder="1"/>
    <xf numFmtId="0" fontId="4" fillId="0" borderId="18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0" fillId="0" borderId="15" xfId="0" applyBorder="1"/>
    <xf numFmtId="0" fontId="4" fillId="0" borderId="18" xfId="0" applyFont="1" applyBorder="1" applyAlignment="1">
      <alignment horizontal="left"/>
    </xf>
    <xf numFmtId="0" fontId="0" fillId="0" borderId="0" xfId="0" applyBorder="1"/>
    <xf numFmtId="0" fontId="0" fillId="0" borderId="19" xfId="0" applyBorder="1"/>
    <xf numFmtId="0" fontId="4" fillId="0" borderId="12" xfId="0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Fill="1" applyBorder="1" applyAlignment="1"/>
    <xf numFmtId="0" fontId="4" fillId="0" borderId="18" xfId="0" applyFont="1" applyBorder="1" applyAlignment="1"/>
    <xf numFmtId="3" fontId="0" fillId="0" borderId="0" xfId="0" applyNumberFormat="1"/>
    <xf numFmtId="0" fontId="4" fillId="0" borderId="9" xfId="0" applyFont="1" applyBorder="1"/>
    <xf numFmtId="0" fontId="4" fillId="0" borderId="7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3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8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5" xfId="0" applyBorder="1"/>
    <xf numFmtId="0" fontId="0" fillId="0" borderId="9" xfId="0" applyBorder="1"/>
    <xf numFmtId="3" fontId="0" fillId="0" borderId="11" xfId="0" applyNumberFormat="1" applyBorder="1"/>
    <xf numFmtId="0" fontId="0" fillId="0" borderId="10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4" xfId="0" applyFont="1" applyFill="1" applyBorder="1"/>
    <xf numFmtId="0" fontId="3" fillId="2" borderId="6" xfId="0" applyFont="1" applyFill="1" applyBorder="1"/>
    <xf numFmtId="0" fontId="3" fillId="2" borderId="5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3" fillId="2" borderId="34" xfId="0" applyFont="1" applyFill="1" applyBorder="1"/>
    <xf numFmtId="0" fontId="0" fillId="0" borderId="16" xfId="0" applyBorder="1"/>
    <xf numFmtId="0" fontId="0" fillId="0" borderId="35" xfId="0" applyBorder="1"/>
    <xf numFmtId="0" fontId="0" fillId="0" borderId="3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37" xfId="0" applyBorder="1"/>
    <xf numFmtId="0" fontId="0" fillId="0" borderId="0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65" fontId="0" fillId="0" borderId="41" xfId="0" applyNumberFormat="1" applyBorder="1" applyAlignment="1">
      <alignment horizontal="right"/>
    </xf>
    <xf numFmtId="166" fontId="0" fillId="0" borderId="41" xfId="0" applyNumberFormat="1" applyBorder="1"/>
    <xf numFmtId="165" fontId="0" fillId="0" borderId="10" xfId="0" applyNumberFormat="1" applyBorder="1" applyAlignment="1">
      <alignment horizontal="right"/>
    </xf>
    <xf numFmtId="166" fontId="0" fillId="0" borderId="10" xfId="0" applyNumberFormat="1" applyBorder="1"/>
    <xf numFmtId="0" fontId="6" fillId="2" borderId="28" xfId="0" applyFont="1" applyFill="1" applyBorder="1"/>
    <xf numFmtId="0" fontId="6" fillId="2" borderId="31" xfId="0" applyFont="1" applyFill="1" applyBorder="1"/>
    <xf numFmtId="166" fontId="6" fillId="3" borderId="29" xfId="0" applyNumberFormat="1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6" xfId="1" applyFont="1" applyBorder="1"/>
    <xf numFmtId="0" fontId="1" fillId="0" borderId="46" xfId="1" applyBorder="1"/>
    <xf numFmtId="0" fontId="1" fillId="0" borderId="46" xfId="1" applyBorder="1" applyAlignment="1">
      <alignment horizontal="right"/>
    </xf>
    <xf numFmtId="0" fontId="1" fillId="0" borderId="47" xfId="1" applyFont="1" applyBorder="1"/>
    <xf numFmtId="0" fontId="0" fillId="0" borderId="46" xfId="0" applyNumberFormat="1" applyBorder="1" applyAlignment="1">
      <alignment horizontal="left"/>
    </xf>
    <xf numFmtId="0" fontId="0" fillId="0" borderId="48" xfId="0" applyNumberFormat="1" applyBorder="1"/>
    <xf numFmtId="0" fontId="3" fillId="0" borderId="51" xfId="1" applyFont="1" applyBorder="1"/>
    <xf numFmtId="0" fontId="1" fillId="0" borderId="51" xfId="1" applyBorder="1"/>
    <xf numFmtId="0" fontId="1" fillId="0" borderId="51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3" fillId="2" borderId="56" xfId="0" applyFont="1" applyFill="1" applyBorder="1" applyAlignment="1">
      <alignment horizontal="center"/>
    </xf>
    <xf numFmtId="0" fontId="4" fillId="0" borderId="0" xfId="0" applyFont="1" applyBorder="1"/>
    <xf numFmtId="3" fontId="1" fillId="0" borderId="36" xfId="0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3" fontId="3" fillId="2" borderId="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3" fontId="3" fillId="2" borderId="56" xfId="0" applyNumberFormat="1" applyFont="1" applyFill="1" applyBorder="1"/>
    <xf numFmtId="0" fontId="3" fillId="0" borderId="0" xfId="0" applyFont="1"/>
    <xf numFmtId="0" fontId="0" fillId="2" borderId="1" xfId="0" applyFill="1" applyBorder="1"/>
    <xf numFmtId="0" fontId="3" fillId="2" borderId="3" xfId="0" applyFont="1" applyFill="1" applyBorder="1"/>
    <xf numFmtId="0" fontId="0" fillId="2" borderId="59" xfId="0" applyFill="1" applyBorder="1"/>
    <xf numFmtId="3" fontId="0" fillId="2" borderId="60" xfId="0" applyNumberFormat="1" applyFill="1" applyBorder="1"/>
    <xf numFmtId="3" fontId="2" fillId="0" borderId="0" xfId="0" applyNumberFormat="1" applyFont="1" applyAlignment="1">
      <alignment horizontal="centerContinuous"/>
    </xf>
    <xf numFmtId="0" fontId="0" fillId="2" borderId="34" xfId="0" applyFill="1" applyBorder="1"/>
    <xf numFmtId="0" fontId="3" fillId="2" borderId="61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right"/>
    </xf>
    <xf numFmtId="0" fontId="1" fillId="0" borderId="27" xfId="0" applyFont="1" applyBorder="1"/>
    <xf numFmtId="0" fontId="1" fillId="0" borderId="25" xfId="0" applyFont="1" applyBorder="1"/>
    <xf numFmtId="0" fontId="1" fillId="0" borderId="20" xfId="0" applyFont="1" applyBorder="1"/>
    <xf numFmtId="3" fontId="1" fillId="0" borderId="26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3" fontId="1" fillId="0" borderId="38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31" xfId="0" applyFont="1" applyFill="1" applyBorder="1"/>
    <xf numFmtId="0" fontId="0" fillId="2" borderId="31" xfId="0" applyFill="1" applyBorder="1"/>
    <xf numFmtId="4" fontId="0" fillId="2" borderId="43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7" xfId="1" applyFont="1" applyBorder="1" applyAlignment="1">
      <alignment horizontal="right"/>
    </xf>
    <xf numFmtId="0" fontId="1" fillId="0" borderId="46" xfId="1" applyBorder="1" applyAlignment="1">
      <alignment horizontal="left"/>
    </xf>
    <xf numFmtId="0" fontId="1" fillId="0" borderId="48" xfId="1" applyBorder="1"/>
    <xf numFmtId="0" fontId="1" fillId="0" borderId="53" xfId="1" applyBorder="1"/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2" xfId="1" applyNumberFormat="1" applyFont="1" applyFill="1" applyBorder="1"/>
    <xf numFmtId="0" fontId="4" fillId="2" borderId="10" xfId="1" applyFont="1" applyFill="1" applyBorder="1" applyAlignment="1">
      <alignment horizontal="center"/>
    </xf>
    <xf numFmtId="0" fontId="4" fillId="2" borderId="10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shrinkToFit="1"/>
    </xf>
    <xf numFmtId="0" fontId="4" fillId="2" borderId="12" xfId="1" applyFont="1" applyFill="1" applyBorder="1" applyAlignment="1">
      <alignment horizontal="center"/>
    </xf>
    <xf numFmtId="0" fontId="3" fillId="0" borderId="57" xfId="1" applyFont="1" applyBorder="1" applyAlignment="1">
      <alignment horizontal="center"/>
    </xf>
    <xf numFmtId="49" fontId="3" fillId="0" borderId="57" xfId="1" applyNumberFormat="1" applyFont="1" applyBorder="1" applyAlignment="1">
      <alignment horizontal="left"/>
    </xf>
    <xf numFmtId="0" fontId="3" fillId="0" borderId="57" xfId="1" applyFont="1" applyBorder="1"/>
    <xf numFmtId="0" fontId="1" fillId="0" borderId="11" xfId="1" applyBorder="1" applyAlignment="1">
      <alignment horizontal="center"/>
    </xf>
    <xf numFmtId="0" fontId="1" fillId="0" borderId="11" xfId="1" applyNumberFormat="1" applyBorder="1" applyAlignment="1">
      <alignment horizontal="right"/>
    </xf>
    <xf numFmtId="0" fontId="1" fillId="0" borderId="10" xfId="1" applyNumberFormat="1" applyBorder="1"/>
    <xf numFmtId="0" fontId="1" fillId="0" borderId="14" xfId="1" applyNumberFormat="1" applyBorder="1"/>
    <xf numFmtId="0" fontId="12" fillId="0" borderId="0" xfId="1" applyFont="1"/>
    <xf numFmtId="0" fontId="8" fillId="0" borderId="62" xfId="1" applyFont="1" applyBorder="1" applyAlignment="1">
      <alignment horizontal="center" vertical="top"/>
    </xf>
    <xf numFmtId="49" fontId="8" fillId="0" borderId="62" xfId="1" applyNumberFormat="1" applyFont="1" applyBorder="1" applyAlignment="1">
      <alignment horizontal="left" vertical="top"/>
    </xf>
    <xf numFmtId="0" fontId="8" fillId="0" borderId="62" xfId="1" applyFont="1" applyBorder="1" applyAlignment="1">
      <alignment vertical="top" wrapText="1"/>
    </xf>
    <xf numFmtId="49" fontId="8" fillId="0" borderId="62" xfId="1" applyNumberFormat="1" applyFont="1" applyBorder="1" applyAlignment="1">
      <alignment horizontal="center" shrinkToFit="1"/>
    </xf>
    <xf numFmtId="4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/>
    <xf numFmtId="2" fontId="8" fillId="0" borderId="62" xfId="1" applyNumberFormat="1" applyFont="1" applyBorder="1" applyAlignment="1">
      <alignment horizontal="right"/>
    </xf>
    <xf numFmtId="0" fontId="1" fillId="2" borderId="12" xfId="1" applyFill="1" applyBorder="1" applyAlignment="1">
      <alignment horizontal="center"/>
    </xf>
    <xf numFmtId="49" fontId="13" fillId="2" borderId="12" xfId="1" applyNumberFormat="1" applyFont="1" applyFill="1" applyBorder="1" applyAlignment="1">
      <alignment horizontal="left"/>
    </xf>
    <xf numFmtId="0" fontId="13" fillId="2" borderId="14" xfId="1" applyFont="1" applyFill="1" applyBorder="1"/>
    <xf numFmtId="0" fontId="1" fillId="2" borderId="11" xfId="1" applyFill="1" applyBorder="1" applyAlignment="1">
      <alignment horizontal="center"/>
    </xf>
    <xf numFmtId="4" fontId="1" fillId="2" borderId="11" xfId="1" applyNumberFormat="1" applyFill="1" applyBorder="1" applyAlignment="1">
      <alignment horizontal="right"/>
    </xf>
    <xf numFmtId="4" fontId="1" fillId="2" borderId="10" xfId="1" applyNumberFormat="1" applyFill="1" applyBorder="1" applyAlignment="1">
      <alignment horizontal="right"/>
    </xf>
    <xf numFmtId="168" fontId="3" fillId="2" borderId="12" xfId="1" applyNumberFormat="1" applyFont="1" applyFill="1" applyBorder="1"/>
    <xf numFmtId="0" fontId="3" fillId="2" borderId="12" xfId="1" applyFont="1" applyFill="1" applyBorder="1"/>
    <xf numFmtId="4" fontId="3" fillId="2" borderId="12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4" fillId="0" borderId="0" xfId="1" applyFont="1" applyAlignment="1"/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5" xfId="0" applyNumberFormat="1" applyFont="1" applyBorder="1"/>
    <xf numFmtId="3" fontId="1" fillId="0" borderId="16" xfId="0" applyNumberFormat="1" applyFont="1" applyBorder="1"/>
    <xf numFmtId="3" fontId="1" fillId="0" borderId="57" xfId="0" applyNumberFormat="1" applyFont="1" applyBorder="1"/>
    <xf numFmtId="3" fontId="1" fillId="0" borderId="58" xfId="0" applyNumberFormat="1" applyFont="1" applyBorder="1"/>
    <xf numFmtId="11" fontId="1" fillId="0" borderId="0" xfId="1" applyNumberFormat="1"/>
    <xf numFmtId="0" fontId="4" fillId="2" borderId="7" xfId="0" applyFont="1" applyFill="1" applyBorder="1"/>
    <xf numFmtId="49" fontId="4" fillId="2" borderId="8" xfId="0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167" fontId="0" fillId="0" borderId="14" xfId="0" applyNumberFormat="1" applyBorder="1" applyAlignment="1">
      <alignment horizontal="right" indent="2"/>
    </xf>
    <xf numFmtId="167" fontId="0" fillId="0" borderId="18" xfId="0" applyNumberFormat="1" applyBorder="1" applyAlignment="1">
      <alignment horizontal="right" indent="2"/>
    </xf>
    <xf numFmtId="167" fontId="7" fillId="2" borderId="42" xfId="0" applyNumberFormat="1" applyFont="1" applyFill="1" applyBorder="1" applyAlignment="1">
      <alignment horizontal="right" indent="2"/>
    </xf>
    <xf numFmtId="167" fontId="7" fillId="2" borderId="43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0" fontId="1" fillId="0" borderId="44" xfId="1" applyFont="1" applyBorder="1" applyAlignment="1">
      <alignment horizontal="center"/>
    </xf>
    <xf numFmtId="0" fontId="1" fillId="0" borderId="45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1" xfId="1" applyFont="1" applyBorder="1" applyAlignment="1">
      <alignment horizontal="left"/>
    </xf>
    <xf numFmtId="0" fontId="1" fillId="0" borderId="53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3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1" fillId="0" borderId="49" xfId="1" applyNumberFormat="1" applyFont="1" applyBorder="1" applyAlignment="1">
      <alignment horizontal="center"/>
    </xf>
    <xf numFmtId="0" fontId="1" fillId="0" borderId="52" xfId="1" applyBorder="1" applyAlignment="1">
      <alignment horizontal="center" shrinkToFit="1"/>
    </xf>
    <xf numFmtId="0" fontId="1" fillId="0" borderId="51" xfId="1" applyBorder="1" applyAlignment="1">
      <alignment horizontal="center" shrinkToFit="1"/>
    </xf>
    <xf numFmtId="0" fontId="1" fillId="0" borderId="53" xfId="1" applyBorder="1" applyAlignment="1">
      <alignment horizontal="center" shrinkToFit="1"/>
    </xf>
  </cellXfs>
  <cellStyles count="2">
    <cellStyle name="normálne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H27" sqref="H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6.7109375" customWidth="1"/>
    <col min="6" max="6" width="15.5703125" customWidth="1"/>
    <col min="7" max="7" width="15.28515625" customWidth="1"/>
  </cols>
  <sheetData>
    <row r="1" spans="1:57" ht="24.75" customHeight="1" thickBot="1">
      <c r="A1" s="1" t="s">
        <v>268</v>
      </c>
      <c r="B1" s="2"/>
      <c r="C1" s="2"/>
      <c r="D1" s="2"/>
      <c r="E1" s="2"/>
      <c r="F1" s="2"/>
      <c r="G1" s="3"/>
    </row>
    <row r="2" spans="1:57" ht="12.75" customHeight="1">
      <c r="A2" s="4" t="s">
        <v>0</v>
      </c>
      <c r="B2" s="5"/>
      <c r="C2" s="6">
        <f>Rekapitulace!H1</f>
        <v>5</v>
      </c>
      <c r="D2" s="6" t="str">
        <f>Rekapitulace!G2</f>
        <v>Kuchyňa a Jedálen v KD Trstín - Zdravotechnika</v>
      </c>
      <c r="E2" s="5"/>
      <c r="F2" s="206"/>
      <c r="G2" s="207"/>
    </row>
    <row r="3" spans="1:57" ht="3" hidden="1" customHeight="1">
      <c r="A3" s="7"/>
      <c r="B3" s="8"/>
      <c r="C3" s="9"/>
      <c r="D3" s="9"/>
      <c r="E3" s="8"/>
      <c r="F3" s="10"/>
      <c r="G3" s="11"/>
    </row>
    <row r="4" spans="1:57" ht="12" customHeight="1">
      <c r="A4" s="12" t="s">
        <v>1</v>
      </c>
      <c r="B4" s="8"/>
      <c r="C4" s="13" t="s">
        <v>2</v>
      </c>
      <c r="D4" s="9"/>
      <c r="E4" s="8"/>
      <c r="F4" s="10" t="s">
        <v>3</v>
      </c>
      <c r="G4" s="14"/>
    </row>
    <row r="5" spans="1:57" ht="12.95" customHeight="1">
      <c r="A5" s="15" t="s">
        <v>82</v>
      </c>
      <c r="B5" s="16"/>
      <c r="C5" s="17" t="s">
        <v>83</v>
      </c>
      <c r="D5" s="18"/>
      <c r="E5" s="19"/>
      <c r="F5" s="10" t="s">
        <v>5</v>
      </c>
      <c r="G5" s="11"/>
    </row>
    <row r="6" spans="1:57" ht="12.95" customHeight="1">
      <c r="A6" s="12" t="s">
        <v>6</v>
      </c>
      <c r="B6" s="8"/>
      <c r="C6" s="20" t="s">
        <v>7</v>
      </c>
      <c r="D6" s="9"/>
      <c r="E6" s="8"/>
      <c r="F6" s="21" t="s">
        <v>8</v>
      </c>
      <c r="G6" s="22">
        <v>0</v>
      </c>
      <c r="O6" s="23"/>
    </row>
    <row r="7" spans="1:57" ht="12.95" customHeight="1">
      <c r="A7" s="24" t="s">
        <v>80</v>
      </c>
      <c r="B7" s="25"/>
      <c r="C7" s="26" t="s">
        <v>81</v>
      </c>
      <c r="D7" s="27"/>
      <c r="E7" s="27"/>
      <c r="F7" s="28" t="s">
        <v>9</v>
      </c>
      <c r="G7" s="22">
        <f>IF(PocetMJ=0,,ROUND((F30+F32)/PocetMJ,1))</f>
        <v>0</v>
      </c>
    </row>
    <row r="8" spans="1:57">
      <c r="A8" s="29" t="s">
        <v>10</v>
      </c>
      <c r="B8" s="10"/>
      <c r="C8" s="214"/>
      <c r="D8" s="214"/>
      <c r="E8" s="215"/>
      <c r="F8" s="30" t="s">
        <v>11</v>
      </c>
      <c r="G8" s="31"/>
      <c r="H8" s="32"/>
      <c r="I8" s="33"/>
    </row>
    <row r="9" spans="1:57">
      <c r="A9" s="34" t="s">
        <v>12</v>
      </c>
      <c r="B9" s="10"/>
      <c r="C9" s="214" t="s">
        <v>81</v>
      </c>
      <c r="D9" s="214"/>
      <c r="E9" s="214"/>
      <c r="F9" s="10"/>
      <c r="G9" s="35"/>
      <c r="H9" s="36"/>
    </row>
    <row r="10" spans="1:57">
      <c r="A10" s="37" t="s">
        <v>13</v>
      </c>
      <c r="B10" s="10"/>
      <c r="C10" s="214"/>
      <c r="D10" s="214"/>
      <c r="E10" s="214"/>
      <c r="F10" s="38"/>
      <c r="G10" s="39"/>
      <c r="H10" s="40"/>
    </row>
    <row r="11" spans="1:57" ht="13.5" customHeight="1">
      <c r="A11" s="34" t="s">
        <v>14</v>
      </c>
      <c r="B11" s="10"/>
      <c r="C11" s="214"/>
      <c r="D11" s="214"/>
      <c r="E11" s="214"/>
      <c r="F11" s="20" t="s">
        <v>15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16</v>
      </c>
      <c r="B12" s="8"/>
      <c r="C12" s="216"/>
      <c r="D12" s="216"/>
      <c r="E12" s="216"/>
      <c r="F12" s="44" t="s">
        <v>17</v>
      </c>
      <c r="G12" s="45"/>
      <c r="H12" s="36"/>
    </row>
    <row r="13" spans="1:57" ht="28.5" customHeight="1" thickBot="1">
      <c r="A13" s="46" t="s">
        <v>18</v>
      </c>
      <c r="B13" s="47"/>
      <c r="C13" s="47"/>
      <c r="D13" s="47"/>
      <c r="E13" s="48"/>
      <c r="F13" s="48"/>
      <c r="G13" s="49"/>
      <c r="H13" s="36"/>
    </row>
    <row r="14" spans="1:57" ht="17.25" customHeight="1" thickBot="1">
      <c r="A14" s="50" t="s">
        <v>19</v>
      </c>
      <c r="B14" s="51"/>
      <c r="C14" s="52"/>
      <c r="D14" s="53" t="s">
        <v>20</v>
      </c>
      <c r="E14" s="54"/>
      <c r="F14" s="54"/>
      <c r="G14" s="52"/>
    </row>
    <row r="15" spans="1:57" ht="15.95" customHeight="1">
      <c r="A15" s="55"/>
      <c r="B15" s="56" t="s">
        <v>21</v>
      </c>
      <c r="C15" s="57">
        <f>HSV</f>
        <v>0</v>
      </c>
      <c r="D15" s="58" t="str">
        <f>Rekapitulace!A20</f>
        <v>Sťažené výrobné podmienky</v>
      </c>
      <c r="E15" s="59"/>
      <c r="F15" s="60"/>
      <c r="G15" s="57">
        <f>Rekapitulace!I20</f>
        <v>0</v>
      </c>
    </row>
    <row r="16" spans="1:57" ht="15.95" customHeight="1">
      <c r="A16" s="55" t="s">
        <v>22</v>
      </c>
      <c r="B16" s="56" t="s">
        <v>23</v>
      </c>
      <c r="C16" s="57">
        <f>PSV</f>
        <v>0</v>
      </c>
      <c r="D16" s="61" t="str">
        <f>Rekapitulace!A21</f>
        <v>Oborová prirážka</v>
      </c>
      <c r="E16" s="62"/>
      <c r="F16" s="63"/>
      <c r="G16" s="57">
        <f>Rekapitulace!I21</f>
        <v>0</v>
      </c>
    </row>
    <row r="17" spans="1:7" ht="15.95" customHeight="1">
      <c r="A17" s="55" t="s">
        <v>24</v>
      </c>
      <c r="B17" s="56" t="s">
        <v>25</v>
      </c>
      <c r="C17" s="57">
        <f>Mont</f>
        <v>0</v>
      </c>
      <c r="D17" s="61" t="str">
        <f>Rekapitulace!A22</f>
        <v>Presun stavebných kapacít</v>
      </c>
      <c r="E17" s="62"/>
      <c r="F17" s="63"/>
      <c r="G17" s="57">
        <f>Rekapitulace!I22</f>
        <v>0</v>
      </c>
    </row>
    <row r="18" spans="1:7" ht="15.95" customHeight="1">
      <c r="A18" s="64" t="s">
        <v>26</v>
      </c>
      <c r="B18" s="65" t="s">
        <v>27</v>
      </c>
      <c r="C18" s="57">
        <f>Dodavka</f>
        <v>0</v>
      </c>
      <c r="D18" s="61" t="str">
        <f>Rekapitulace!A23</f>
        <v>Mimostavenisková doprava</v>
      </c>
      <c r="E18" s="62"/>
      <c r="F18" s="63"/>
      <c r="G18" s="57">
        <f>Rekapitulace!I23</f>
        <v>0</v>
      </c>
    </row>
    <row r="19" spans="1:7" ht="15.95" customHeight="1">
      <c r="A19" s="66" t="s">
        <v>28</v>
      </c>
      <c r="B19" s="56"/>
      <c r="C19" s="57">
        <f>SUM(C15:C18)</f>
        <v>0</v>
      </c>
      <c r="D19" s="7" t="str">
        <f>Rekapitulace!A24</f>
        <v>Zariadenie staveniska</v>
      </c>
      <c r="E19" s="62"/>
      <c r="F19" s="63"/>
      <c r="G19" s="57">
        <f>Rekapitulace!I24</f>
        <v>0</v>
      </c>
    </row>
    <row r="20" spans="1:7" ht="15.95" customHeight="1">
      <c r="A20" s="66"/>
      <c r="B20" s="56"/>
      <c r="C20" s="57"/>
      <c r="D20" s="61" t="str">
        <f>Rekapitulace!A25</f>
        <v>Prevádzka investora</v>
      </c>
      <c r="E20" s="62"/>
      <c r="F20" s="63"/>
      <c r="G20" s="57">
        <f>Rekapitulace!I25</f>
        <v>0</v>
      </c>
    </row>
    <row r="21" spans="1:7" ht="15.95" customHeight="1">
      <c r="A21" s="66" t="s">
        <v>29</v>
      </c>
      <c r="B21" s="56"/>
      <c r="C21" s="57">
        <f>HZS</f>
        <v>0</v>
      </c>
      <c r="D21" s="61" t="str">
        <f>Rekapitulace!A26</f>
        <v>Kompletačná činnosť (IČD)</v>
      </c>
      <c r="E21" s="62"/>
      <c r="F21" s="63"/>
      <c r="G21" s="57">
        <f>Rekapitulace!I26</f>
        <v>0</v>
      </c>
    </row>
    <row r="22" spans="1:7" ht="15.95" customHeight="1">
      <c r="A22" s="34" t="s">
        <v>30</v>
      </c>
      <c r="B22" s="36"/>
      <c r="C22" s="57">
        <f>C19+C21</f>
        <v>0</v>
      </c>
      <c r="D22" s="61" t="s">
        <v>31</v>
      </c>
      <c r="E22" s="62"/>
      <c r="F22" s="63"/>
      <c r="G22" s="57">
        <f>G23-SUM(G15:G21)</f>
        <v>0</v>
      </c>
    </row>
    <row r="23" spans="1:7" ht="15.95" customHeight="1" thickBot="1">
      <c r="A23" s="217" t="s">
        <v>32</v>
      </c>
      <c r="B23" s="218"/>
      <c r="C23" s="67">
        <f>C22+G23</f>
        <v>0</v>
      </c>
      <c r="D23" s="68" t="s">
        <v>33</v>
      </c>
      <c r="E23" s="69"/>
      <c r="F23" s="70"/>
      <c r="G23" s="57">
        <f>VRN</f>
        <v>0</v>
      </c>
    </row>
    <row r="24" spans="1:7">
      <c r="A24" s="71" t="s">
        <v>34</v>
      </c>
      <c r="B24" s="72"/>
      <c r="C24" s="73"/>
      <c r="D24" s="74" t="s">
        <v>35</v>
      </c>
      <c r="E24" s="72"/>
      <c r="F24" s="75" t="s">
        <v>36</v>
      </c>
      <c r="G24" s="76"/>
    </row>
    <row r="25" spans="1:7">
      <c r="A25" s="37" t="s">
        <v>37</v>
      </c>
      <c r="B25" s="36"/>
      <c r="C25" s="77"/>
      <c r="D25" s="78" t="s">
        <v>37</v>
      </c>
      <c r="E25" s="36"/>
      <c r="F25" s="78" t="s">
        <v>37</v>
      </c>
      <c r="G25" s="79"/>
    </row>
    <row r="26" spans="1:7" ht="37.5" customHeight="1">
      <c r="A26" s="34" t="s">
        <v>38</v>
      </c>
      <c r="B26" s="80"/>
      <c r="C26" s="36"/>
      <c r="D26" s="82" t="s">
        <v>38</v>
      </c>
      <c r="E26" s="77"/>
      <c r="F26" s="36" t="s">
        <v>38</v>
      </c>
      <c r="G26" s="79"/>
    </row>
    <row r="27" spans="1:7">
      <c r="A27" s="34"/>
      <c r="B27" s="81"/>
      <c r="C27" s="77"/>
      <c r="D27" s="36"/>
      <c r="E27" s="36"/>
      <c r="F27" s="82"/>
      <c r="G27" s="79"/>
    </row>
    <row r="28" spans="1:7">
      <c r="A28" s="34" t="s">
        <v>39</v>
      </c>
      <c r="B28" s="36"/>
      <c r="C28" s="77"/>
      <c r="D28" s="82" t="s">
        <v>40</v>
      </c>
      <c r="E28" s="77"/>
      <c r="F28" s="83" t="s">
        <v>40</v>
      </c>
      <c r="G28" s="79"/>
    </row>
    <row r="29" spans="1:7" ht="69" customHeight="1">
      <c r="A29" s="34"/>
      <c r="B29" s="36"/>
      <c r="C29" s="84"/>
      <c r="D29" s="85"/>
      <c r="E29" s="84"/>
      <c r="F29" s="36"/>
      <c r="G29" s="79"/>
    </row>
    <row r="30" spans="1:7">
      <c r="A30" s="37" t="s">
        <v>41</v>
      </c>
      <c r="B30" s="86"/>
      <c r="C30" s="87">
        <v>20</v>
      </c>
      <c r="D30" s="86" t="s">
        <v>42</v>
      </c>
      <c r="E30" s="88">
        <f>ROUND(C23-E32,0)</f>
        <v>0</v>
      </c>
      <c r="F30" s="209"/>
      <c r="G30" s="210"/>
    </row>
    <row r="31" spans="1:7">
      <c r="A31" s="37" t="s">
        <v>43</v>
      </c>
      <c r="B31" s="86"/>
      <c r="C31" s="87">
        <f>SazbaDPH1</f>
        <v>20</v>
      </c>
      <c r="D31" s="86" t="s">
        <v>44</v>
      </c>
      <c r="E31" s="88">
        <f>ROUND(PRODUCT(E30,C31/100),1)</f>
        <v>0</v>
      </c>
      <c r="F31" s="209"/>
      <c r="G31" s="210"/>
    </row>
    <row r="32" spans="1:7" hidden="1">
      <c r="A32" s="37" t="s">
        <v>41</v>
      </c>
      <c r="B32" s="86"/>
      <c r="C32" s="87">
        <v>0</v>
      </c>
      <c r="D32" s="86" t="s">
        <v>44</v>
      </c>
      <c r="E32" s="88">
        <v>0</v>
      </c>
      <c r="F32" s="209"/>
      <c r="G32" s="210"/>
    </row>
    <row r="33" spans="1:8" hidden="1">
      <c r="A33" s="37" t="s">
        <v>43</v>
      </c>
      <c r="B33" s="13"/>
      <c r="C33" s="89">
        <f>SazbaDPH2</f>
        <v>0</v>
      </c>
      <c r="D33" s="86" t="s">
        <v>44</v>
      </c>
      <c r="E33" s="90">
        <f>ROUND(PRODUCT(E32,C33/100),1)</f>
        <v>0</v>
      </c>
      <c r="F33" s="209"/>
      <c r="G33" s="210"/>
    </row>
    <row r="34" spans="1:8" s="94" customFormat="1" ht="19.5" customHeight="1" thickBot="1">
      <c r="A34" s="91" t="s">
        <v>45</v>
      </c>
      <c r="B34" s="92"/>
      <c r="C34" s="92"/>
      <c r="D34" s="92"/>
      <c r="E34" s="93">
        <f>CEILING(SUM(E30:E33),IF(SUM(E30:E33)&gt;=0,1,-1))</f>
        <v>0</v>
      </c>
      <c r="F34" s="211"/>
      <c r="G34" s="212"/>
    </row>
    <row r="36" spans="1:8">
      <c r="A36" s="95" t="s">
        <v>46</v>
      </c>
      <c r="B36" s="95"/>
      <c r="C36" s="95"/>
      <c r="D36" s="95"/>
      <c r="E36" s="95"/>
      <c r="F36" s="95"/>
      <c r="G36" s="95"/>
      <c r="H36" t="s">
        <v>4</v>
      </c>
    </row>
    <row r="37" spans="1:8" ht="14.25" customHeight="1">
      <c r="A37" s="95"/>
      <c r="B37" s="213" t="s">
        <v>267</v>
      </c>
      <c r="C37" s="213"/>
      <c r="D37" s="213"/>
      <c r="E37" s="213"/>
      <c r="F37" s="213"/>
      <c r="G37" s="213"/>
      <c r="H37" t="s">
        <v>4</v>
      </c>
    </row>
    <row r="38" spans="1:8" ht="12.75" customHeight="1">
      <c r="A38" s="96"/>
      <c r="B38" s="213"/>
      <c r="C38" s="213"/>
      <c r="D38" s="213"/>
      <c r="E38" s="213"/>
      <c r="F38" s="213"/>
      <c r="G38" s="213"/>
      <c r="H38" t="s">
        <v>4</v>
      </c>
    </row>
    <row r="39" spans="1:8">
      <c r="A39" s="96"/>
      <c r="B39" s="213"/>
      <c r="C39" s="213"/>
      <c r="D39" s="213"/>
      <c r="E39" s="213"/>
      <c r="F39" s="213"/>
      <c r="G39" s="213"/>
      <c r="H39" t="s">
        <v>4</v>
      </c>
    </row>
    <row r="40" spans="1:8">
      <c r="A40" s="96"/>
      <c r="B40" s="213"/>
      <c r="C40" s="213"/>
      <c r="D40" s="213"/>
      <c r="E40" s="213"/>
      <c r="F40" s="213"/>
      <c r="G40" s="213"/>
      <c r="H40" t="s">
        <v>4</v>
      </c>
    </row>
    <row r="41" spans="1:8">
      <c r="A41" s="96"/>
      <c r="B41" s="213"/>
      <c r="C41" s="213"/>
      <c r="D41" s="213"/>
      <c r="E41" s="213"/>
      <c r="F41" s="213"/>
      <c r="G41" s="213"/>
      <c r="H41" t="s">
        <v>4</v>
      </c>
    </row>
    <row r="42" spans="1:8">
      <c r="A42" s="96"/>
      <c r="B42" s="213"/>
      <c r="C42" s="213"/>
      <c r="D42" s="213"/>
      <c r="E42" s="213"/>
      <c r="F42" s="213"/>
      <c r="G42" s="213"/>
      <c r="H42" t="s">
        <v>4</v>
      </c>
    </row>
    <row r="43" spans="1:8">
      <c r="A43" s="96"/>
      <c r="B43" s="213"/>
      <c r="C43" s="213"/>
      <c r="D43" s="213"/>
      <c r="E43" s="213"/>
      <c r="F43" s="213"/>
      <c r="G43" s="213"/>
      <c r="H43" t="s">
        <v>4</v>
      </c>
    </row>
    <row r="44" spans="1:8">
      <c r="A44" s="96"/>
      <c r="B44" s="213"/>
      <c r="C44" s="213"/>
      <c r="D44" s="213"/>
      <c r="E44" s="213"/>
      <c r="F44" s="213"/>
      <c r="G44" s="213"/>
      <c r="H44" t="s">
        <v>4</v>
      </c>
    </row>
    <row r="45" spans="1:8" ht="0.75" customHeight="1">
      <c r="A45" s="96"/>
      <c r="B45" s="213"/>
      <c r="C45" s="213"/>
      <c r="D45" s="213"/>
      <c r="E45" s="213"/>
      <c r="F45" s="213"/>
      <c r="G45" s="213"/>
      <c r="H45" t="s">
        <v>4</v>
      </c>
    </row>
    <row r="46" spans="1:8">
      <c r="B46" s="208"/>
      <c r="C46" s="208"/>
      <c r="D46" s="208"/>
      <c r="E46" s="208"/>
      <c r="F46" s="208"/>
      <c r="G46" s="208"/>
    </row>
    <row r="47" spans="1:8">
      <c r="B47" s="208"/>
      <c r="C47" s="208"/>
      <c r="D47" s="208"/>
      <c r="E47" s="208"/>
      <c r="F47" s="208"/>
      <c r="G47" s="208"/>
    </row>
    <row r="48" spans="1:8">
      <c r="B48" s="208"/>
      <c r="C48" s="208"/>
      <c r="D48" s="208"/>
      <c r="E48" s="208"/>
      <c r="F48" s="208"/>
      <c r="G48" s="208"/>
    </row>
    <row r="49" spans="2:7">
      <c r="B49" s="208"/>
      <c r="C49" s="208"/>
      <c r="D49" s="208"/>
      <c r="E49" s="208"/>
      <c r="F49" s="208"/>
      <c r="G49" s="208"/>
    </row>
    <row r="50" spans="2:7">
      <c r="B50" s="208"/>
      <c r="C50" s="208"/>
      <c r="D50" s="208"/>
      <c r="E50" s="208"/>
      <c r="F50" s="208"/>
      <c r="G50" s="208"/>
    </row>
    <row r="51" spans="2:7">
      <c r="B51" s="208"/>
      <c r="C51" s="208"/>
      <c r="D51" s="208"/>
      <c r="E51" s="208"/>
      <c r="F51" s="208"/>
      <c r="G51" s="208"/>
    </row>
    <row r="52" spans="2:7">
      <c r="B52" s="208"/>
      <c r="C52" s="208"/>
      <c r="D52" s="208"/>
      <c r="E52" s="208"/>
      <c r="F52" s="208"/>
      <c r="G52" s="208"/>
    </row>
    <row r="53" spans="2:7">
      <c r="B53" s="208"/>
      <c r="C53" s="208"/>
      <c r="D53" s="208"/>
      <c r="E53" s="208"/>
      <c r="F53" s="208"/>
      <c r="G53" s="208"/>
    </row>
    <row r="54" spans="2:7">
      <c r="B54" s="208"/>
      <c r="C54" s="208"/>
      <c r="D54" s="208"/>
      <c r="E54" s="208"/>
      <c r="F54" s="208"/>
      <c r="G54" s="208"/>
    </row>
    <row r="55" spans="2:7">
      <c r="B55" s="208"/>
      <c r="C55" s="208"/>
      <c r="D55" s="208"/>
      <c r="E55" s="208"/>
      <c r="F55" s="208"/>
      <c r="G55" s="20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rintOptions horizontalCentered="1"/>
  <pageMargins left="0.31496062992125984" right="0.31496062992125984" top="0.59055118110236227" bottom="0.59055118110236227" header="0.19685039370078741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F28" sqref="F2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9" t="s">
        <v>47</v>
      </c>
      <c r="B1" s="220"/>
      <c r="C1" s="97" t="str">
        <f>CONCATENATE(cislostavby," ",nazevstavby)</f>
        <v>11 EMPONT s.r.o.</v>
      </c>
      <c r="D1" s="98"/>
      <c r="E1" s="99"/>
      <c r="F1" s="98"/>
      <c r="G1" s="100" t="s">
        <v>48</v>
      </c>
      <c r="H1" s="101">
        <v>5</v>
      </c>
      <c r="I1" s="102"/>
    </row>
    <row r="2" spans="1:9" ht="13.5" thickBot="1">
      <c r="A2" s="221" t="s">
        <v>49</v>
      </c>
      <c r="B2" s="222"/>
      <c r="C2" s="103" t="str">
        <f>CONCATENATE(cisloobjektu," ",nazevobjektu)</f>
        <v>165 Kultúrny dom Trstín</v>
      </c>
      <c r="D2" s="104"/>
      <c r="E2" s="105"/>
      <c r="F2" s="104"/>
      <c r="G2" s="223" t="s">
        <v>84</v>
      </c>
      <c r="H2" s="224"/>
      <c r="I2" s="225"/>
    </row>
    <row r="3" spans="1:9" ht="13.5" thickTop="1">
      <c r="F3" s="36"/>
    </row>
    <row r="4" spans="1:9" ht="19.5" customHeight="1">
      <c r="A4" s="106" t="s">
        <v>50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/>
    <row r="6" spans="1:9" s="36" customFormat="1" ht="13.5" thickBot="1">
      <c r="A6" s="109"/>
      <c r="B6" s="110" t="s">
        <v>51</v>
      </c>
      <c r="C6" s="110"/>
      <c r="D6" s="111"/>
      <c r="E6" s="112" t="s">
        <v>52</v>
      </c>
      <c r="F6" s="113" t="s">
        <v>53</v>
      </c>
      <c r="G6" s="113" t="s">
        <v>54</v>
      </c>
      <c r="H6" s="113" t="s">
        <v>55</v>
      </c>
      <c r="I6" s="114" t="s">
        <v>29</v>
      </c>
    </row>
    <row r="7" spans="1:9" s="36" customFormat="1">
      <c r="A7" s="201" t="str">
        <f>Položky!B7</f>
        <v>1</v>
      </c>
      <c r="B7" s="115" t="str">
        <f>Položky!C7</f>
        <v>ZEMNÉ PRÁCE</v>
      </c>
      <c r="D7" s="116"/>
      <c r="E7" s="202">
        <f>Položky!BA16</f>
        <v>0</v>
      </c>
      <c r="F7" s="203">
        <f>Položky!BB16</f>
        <v>0</v>
      </c>
      <c r="G7" s="203">
        <f>Položky!BC16</f>
        <v>0</v>
      </c>
      <c r="H7" s="203">
        <f>Položky!BD16</f>
        <v>0</v>
      </c>
      <c r="I7" s="204">
        <f>Položky!BE16</f>
        <v>0</v>
      </c>
    </row>
    <row r="8" spans="1:9" s="36" customFormat="1">
      <c r="A8" s="201" t="str">
        <f>Položky!B17</f>
        <v>4</v>
      </c>
      <c r="B8" s="115" t="str">
        <f>Položky!C17</f>
        <v>VODOROVNÉ KONŠTRUKCIE</v>
      </c>
      <c r="D8" s="116"/>
      <c r="E8" s="202">
        <f>Položky!BA19</f>
        <v>0</v>
      </c>
      <c r="F8" s="203">
        <f>Položky!BB19</f>
        <v>0</v>
      </c>
      <c r="G8" s="203">
        <f>Položky!BC19</f>
        <v>0</v>
      </c>
      <c r="H8" s="203">
        <f>Položky!BD19</f>
        <v>0</v>
      </c>
      <c r="I8" s="204">
        <f>Položky!BE19</f>
        <v>0</v>
      </c>
    </row>
    <row r="9" spans="1:9" s="36" customFormat="1">
      <c r="A9" s="201" t="str">
        <f>Položky!B20</f>
        <v>8</v>
      </c>
      <c r="B9" s="115" t="str">
        <f>Položky!C20</f>
        <v>POTRUBNÉ VEDENIE</v>
      </c>
      <c r="D9" s="116"/>
      <c r="E9" s="202">
        <f>Položky!BA29</f>
        <v>0</v>
      </c>
      <c r="F9" s="203">
        <f>Položky!BB29</f>
        <v>0</v>
      </c>
      <c r="G9" s="203">
        <f>Položky!BC29</f>
        <v>0</v>
      </c>
      <c r="H9" s="203">
        <f>Položky!BD29</f>
        <v>0</v>
      </c>
      <c r="I9" s="204">
        <f>Položky!BE29</f>
        <v>0</v>
      </c>
    </row>
    <row r="10" spans="1:9" s="36" customFormat="1">
      <c r="A10" s="201" t="str">
        <f>Položky!B30</f>
        <v>9</v>
      </c>
      <c r="B10" s="115" t="str">
        <f>Položky!C30</f>
        <v>OSTATNÉ KONŠTRUKCIE,BÚRANIE</v>
      </c>
      <c r="D10" s="116"/>
      <c r="E10" s="202">
        <f>Položky!BA32</f>
        <v>0</v>
      </c>
      <c r="F10" s="203">
        <f>Položky!BB32</f>
        <v>0</v>
      </c>
      <c r="G10" s="203">
        <f>Položky!BC32</f>
        <v>0</v>
      </c>
      <c r="H10" s="203">
        <f>Položky!BD32</f>
        <v>0</v>
      </c>
      <c r="I10" s="204">
        <f>Položky!BE32</f>
        <v>0</v>
      </c>
    </row>
    <row r="11" spans="1:9" s="36" customFormat="1">
      <c r="A11" s="201" t="str">
        <f>Položky!B33</f>
        <v>713</v>
      </c>
      <c r="B11" s="115" t="str">
        <f>Položky!C33</f>
        <v>IZOLÁCIE TEPELNÉ</v>
      </c>
      <c r="D11" s="116"/>
      <c r="E11" s="202">
        <f>Položky!BA47</f>
        <v>0</v>
      </c>
      <c r="F11" s="203">
        <f>Položky!BB47</f>
        <v>0</v>
      </c>
      <c r="G11" s="203">
        <f>Položky!BC47</f>
        <v>0</v>
      </c>
      <c r="H11" s="203">
        <f>Položky!BD47</f>
        <v>0</v>
      </c>
      <c r="I11" s="204">
        <f>Položky!BE47</f>
        <v>0</v>
      </c>
    </row>
    <row r="12" spans="1:9" s="36" customFormat="1">
      <c r="A12" s="201" t="str">
        <f>Položky!B48</f>
        <v>721</v>
      </c>
      <c r="B12" s="115" t="str">
        <f>Položky!C48</f>
        <v>VNÚTORNÁ KANALIZÁCIA</v>
      </c>
      <c r="D12" s="116"/>
      <c r="E12" s="202">
        <f>Položky!BA65</f>
        <v>0</v>
      </c>
      <c r="F12" s="203">
        <f>Položky!BB65</f>
        <v>0</v>
      </c>
      <c r="G12" s="203">
        <f>Položky!BC65</f>
        <v>0</v>
      </c>
      <c r="H12" s="203">
        <f>Položky!BD65</f>
        <v>0</v>
      </c>
      <c r="I12" s="204">
        <f>Položky!BE65</f>
        <v>0</v>
      </c>
    </row>
    <row r="13" spans="1:9" s="36" customFormat="1">
      <c r="A13" s="201" t="str">
        <f>Položky!B66</f>
        <v>722</v>
      </c>
      <c r="B13" s="115" t="str">
        <f>Položky!C66</f>
        <v>VNÚTORNÝ VODOVOD</v>
      </c>
      <c r="D13" s="116"/>
      <c r="E13" s="202">
        <f>Položky!BA75</f>
        <v>0</v>
      </c>
      <c r="F13" s="203">
        <f>Položky!BB75</f>
        <v>0</v>
      </c>
      <c r="G13" s="203">
        <f>Položky!BC75</f>
        <v>0</v>
      </c>
      <c r="H13" s="203">
        <f>Položky!BD75</f>
        <v>0</v>
      </c>
      <c r="I13" s="204">
        <f>Položky!BE75</f>
        <v>0</v>
      </c>
    </row>
    <row r="14" spans="1:9" s="36" customFormat="1" ht="13.5" thickBot="1">
      <c r="A14" s="201" t="str">
        <f>Položky!B76</f>
        <v>725</v>
      </c>
      <c r="B14" s="115" t="str">
        <f>Položky!C76</f>
        <v>ZARIAĎOVACIE PREDMETY</v>
      </c>
      <c r="D14" s="116"/>
      <c r="E14" s="202">
        <f>Položky!BA97</f>
        <v>0</v>
      </c>
      <c r="F14" s="203">
        <f>Položky!BB97</f>
        <v>0</v>
      </c>
      <c r="G14" s="203">
        <f>Položky!BC97</f>
        <v>0</v>
      </c>
      <c r="H14" s="203">
        <f>Položky!BD97</f>
        <v>0</v>
      </c>
      <c r="I14" s="204">
        <f>Položky!BE97</f>
        <v>0</v>
      </c>
    </row>
    <row r="15" spans="1:9" s="123" customFormat="1" ht="13.5" thickBot="1">
      <c r="A15" s="117"/>
      <c r="B15" s="118" t="s">
        <v>56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ht="13.5" hidden="1" thickBot="1">
      <c r="A16" s="124"/>
      <c r="B16" s="125" t="s">
        <v>57</v>
      </c>
      <c r="C16" s="126"/>
      <c r="D16" s="126"/>
      <c r="E16" s="127">
        <f>HSV*30.126</f>
        <v>0</v>
      </c>
      <c r="F16" s="127">
        <f>PSV*30.126</f>
        <v>0</v>
      </c>
      <c r="G16" s="127">
        <f>Dodavka*30.126</f>
        <v>0</v>
      </c>
      <c r="H16" s="127">
        <f>Mont*30.126</f>
        <v>0</v>
      </c>
      <c r="I16" s="127">
        <f>HZS*30.126</f>
        <v>0</v>
      </c>
    </row>
    <row r="17" spans="1:57" ht="31.5" customHeight="1">
      <c r="A17" s="107" t="s">
        <v>58</v>
      </c>
      <c r="B17" s="107"/>
      <c r="C17" s="107"/>
      <c r="D17" s="107"/>
      <c r="E17" s="107"/>
      <c r="F17" s="107"/>
      <c r="G17" s="128"/>
      <c r="H17" s="107"/>
      <c r="I17" s="107"/>
      <c r="BA17" s="42"/>
      <c r="BB17" s="42"/>
      <c r="BC17" s="42"/>
      <c r="BD17" s="42"/>
      <c r="BE17" s="42"/>
    </row>
    <row r="18" spans="1:57" ht="13.5" thickBot="1"/>
    <row r="19" spans="1:57">
      <c r="A19" s="71" t="s">
        <v>59</v>
      </c>
      <c r="B19" s="72"/>
      <c r="C19" s="72"/>
      <c r="D19" s="129"/>
      <c r="E19" s="130" t="s">
        <v>60</v>
      </c>
      <c r="F19" s="131" t="s">
        <v>61</v>
      </c>
      <c r="G19" s="132" t="s">
        <v>62</v>
      </c>
      <c r="H19" s="133"/>
      <c r="I19" s="130" t="s">
        <v>60</v>
      </c>
    </row>
    <row r="20" spans="1:57">
      <c r="A20" s="134" t="s">
        <v>256</v>
      </c>
      <c r="B20" s="135"/>
      <c r="C20" s="135"/>
      <c r="D20" s="136"/>
      <c r="E20" s="137">
        <v>0</v>
      </c>
      <c r="F20" s="138">
        <v>0</v>
      </c>
      <c r="G20" s="139">
        <f t="shared" ref="G20:G27" si="0">CHOOSE(BA20+1,HSV+PSV,HSV+PSV+Mont,HSV+PSV+Dodavka+Mont,HSV,PSV,Mont,Dodavka,Mont+Dodavka,0)</f>
        <v>0</v>
      </c>
      <c r="H20" s="140"/>
      <c r="I20" s="141">
        <f t="shared" ref="I20:I27" si="1">E20+F20*G20/100</f>
        <v>0</v>
      </c>
      <c r="BA20">
        <v>0</v>
      </c>
    </row>
    <row r="21" spans="1:57">
      <c r="A21" s="134" t="s">
        <v>257</v>
      </c>
      <c r="B21" s="135"/>
      <c r="C21" s="135"/>
      <c r="D21" s="136"/>
      <c r="E21" s="137">
        <v>0</v>
      </c>
      <c r="F21" s="138">
        <v>0</v>
      </c>
      <c r="G21" s="139">
        <f t="shared" si="0"/>
        <v>0</v>
      </c>
      <c r="H21" s="140"/>
      <c r="I21" s="141">
        <f t="shared" si="1"/>
        <v>0</v>
      </c>
      <c r="BA21">
        <v>0</v>
      </c>
    </row>
    <row r="22" spans="1:57">
      <c r="A22" s="134" t="s">
        <v>258</v>
      </c>
      <c r="B22" s="135"/>
      <c r="C22" s="135"/>
      <c r="D22" s="136"/>
      <c r="E22" s="137">
        <v>0</v>
      </c>
      <c r="F22" s="138">
        <v>0</v>
      </c>
      <c r="G22" s="139">
        <f t="shared" si="0"/>
        <v>0</v>
      </c>
      <c r="H22" s="140"/>
      <c r="I22" s="141">
        <f t="shared" si="1"/>
        <v>0</v>
      </c>
      <c r="BA22">
        <v>0</v>
      </c>
    </row>
    <row r="23" spans="1:57">
      <c r="A23" s="134" t="s">
        <v>259</v>
      </c>
      <c r="B23" s="135"/>
      <c r="C23" s="135"/>
      <c r="D23" s="136"/>
      <c r="E23" s="137">
        <v>0</v>
      </c>
      <c r="F23" s="138">
        <v>0</v>
      </c>
      <c r="G23" s="139">
        <f t="shared" si="0"/>
        <v>0</v>
      </c>
      <c r="H23" s="140"/>
      <c r="I23" s="141">
        <f t="shared" si="1"/>
        <v>0</v>
      </c>
      <c r="BA23">
        <v>0</v>
      </c>
    </row>
    <row r="24" spans="1:57">
      <c r="A24" s="134" t="s">
        <v>260</v>
      </c>
      <c r="B24" s="135"/>
      <c r="C24" s="135"/>
      <c r="D24" s="136"/>
      <c r="E24" s="137">
        <v>0</v>
      </c>
      <c r="F24" s="138">
        <v>0</v>
      </c>
      <c r="G24" s="139">
        <f t="shared" si="0"/>
        <v>0</v>
      </c>
      <c r="H24" s="140"/>
      <c r="I24" s="141">
        <f t="shared" si="1"/>
        <v>0</v>
      </c>
      <c r="BA24">
        <v>1</v>
      </c>
    </row>
    <row r="25" spans="1:57">
      <c r="A25" s="134" t="s">
        <v>261</v>
      </c>
      <c r="B25" s="135"/>
      <c r="C25" s="135"/>
      <c r="D25" s="136"/>
      <c r="E25" s="137">
        <v>0</v>
      </c>
      <c r="F25" s="138">
        <v>0</v>
      </c>
      <c r="G25" s="139">
        <f t="shared" si="0"/>
        <v>0</v>
      </c>
      <c r="H25" s="140"/>
      <c r="I25" s="141">
        <f t="shared" si="1"/>
        <v>0</v>
      </c>
      <c r="BA25">
        <v>1</v>
      </c>
    </row>
    <row r="26" spans="1:57">
      <c r="A26" s="134" t="s">
        <v>262</v>
      </c>
      <c r="B26" s="135"/>
      <c r="C26" s="135"/>
      <c r="D26" s="136"/>
      <c r="E26" s="137">
        <v>0</v>
      </c>
      <c r="F26" s="138">
        <v>0</v>
      </c>
      <c r="G26" s="139">
        <f t="shared" si="0"/>
        <v>0</v>
      </c>
      <c r="H26" s="140"/>
      <c r="I26" s="141">
        <f t="shared" si="1"/>
        <v>0</v>
      </c>
      <c r="BA26">
        <v>2</v>
      </c>
    </row>
    <row r="27" spans="1:57">
      <c r="A27" s="134" t="s">
        <v>263</v>
      </c>
      <c r="B27" s="135"/>
      <c r="C27" s="135"/>
      <c r="D27" s="136"/>
      <c r="E27" s="137">
        <v>0</v>
      </c>
      <c r="F27" s="138">
        <v>0</v>
      </c>
      <c r="G27" s="139">
        <f t="shared" si="0"/>
        <v>0</v>
      </c>
      <c r="H27" s="140"/>
      <c r="I27" s="141">
        <f t="shared" si="1"/>
        <v>0</v>
      </c>
      <c r="BA27">
        <v>2</v>
      </c>
    </row>
    <row r="28" spans="1:57" ht="13.5" thickBot="1">
      <c r="A28" s="142"/>
      <c r="B28" s="143" t="s">
        <v>63</v>
      </c>
      <c r="C28" s="144"/>
      <c r="D28" s="145"/>
      <c r="E28" s="146"/>
      <c r="F28" s="147"/>
      <c r="G28" s="147"/>
      <c r="H28" s="226">
        <f>SUM(I20:I27)</f>
        <v>0</v>
      </c>
      <c r="I28" s="227"/>
    </row>
    <row r="29" spans="1:57" ht="13.5" hidden="1" thickBot="1">
      <c r="A29" s="142"/>
      <c r="B29" s="143" t="s">
        <v>64</v>
      </c>
      <c r="C29" s="144"/>
      <c r="D29" s="145"/>
      <c r="E29" s="146"/>
      <c r="F29" s="147"/>
      <c r="G29" s="147"/>
      <c r="H29" s="226">
        <f>VRN*30.126</f>
        <v>0</v>
      </c>
      <c r="I29" s="227"/>
    </row>
    <row r="30" spans="1:57">
      <c r="B30" s="123"/>
      <c r="F30" s="148"/>
      <c r="G30" s="149"/>
      <c r="H30" s="149"/>
      <c r="I30" s="150"/>
    </row>
    <row r="31" spans="1:57">
      <c r="F31" s="148"/>
      <c r="G31" s="149"/>
      <c r="H31" s="149"/>
      <c r="I31" s="150"/>
    </row>
    <row r="32" spans="1:57">
      <c r="F32" s="148"/>
      <c r="G32" s="149"/>
      <c r="H32" s="149"/>
      <c r="I32" s="150"/>
    </row>
    <row r="33" spans="6:9">
      <c r="F33" s="148"/>
      <c r="G33" s="149"/>
      <c r="H33" s="149"/>
      <c r="I33" s="150"/>
    </row>
    <row r="34" spans="6:9">
      <c r="F34" s="148"/>
      <c r="G34" s="149"/>
      <c r="H34" s="149"/>
      <c r="I34" s="150"/>
    </row>
    <row r="35" spans="6:9">
      <c r="F35" s="148"/>
      <c r="G35" s="149"/>
      <c r="H35" s="149"/>
      <c r="I35" s="150"/>
    </row>
    <row r="36" spans="6:9">
      <c r="F36" s="148"/>
      <c r="G36" s="149"/>
      <c r="H36" s="149"/>
      <c r="I36" s="150"/>
    </row>
    <row r="37" spans="6:9">
      <c r="F37" s="148"/>
      <c r="G37" s="149"/>
      <c r="H37" s="149"/>
      <c r="I37" s="150"/>
    </row>
    <row r="38" spans="6:9">
      <c r="F38" s="148"/>
      <c r="G38" s="149"/>
      <c r="H38" s="149"/>
      <c r="I38" s="150"/>
    </row>
    <row r="39" spans="6:9">
      <c r="F39" s="148"/>
      <c r="G39" s="149"/>
      <c r="H39" s="149"/>
      <c r="I39" s="150"/>
    </row>
    <row r="40" spans="6:9">
      <c r="F40" s="148"/>
      <c r="G40" s="149"/>
      <c r="H40" s="149"/>
      <c r="I40" s="150"/>
    </row>
    <row r="41" spans="6:9">
      <c r="F41" s="148"/>
      <c r="G41" s="149"/>
      <c r="H41" s="149"/>
      <c r="I41" s="150"/>
    </row>
    <row r="42" spans="6:9">
      <c r="F42" s="148"/>
      <c r="G42" s="149"/>
      <c r="H42" s="149"/>
      <c r="I42" s="150"/>
    </row>
    <row r="43" spans="6:9">
      <c r="F43" s="148"/>
      <c r="G43" s="149"/>
      <c r="H43" s="149"/>
      <c r="I43" s="150"/>
    </row>
    <row r="44" spans="6:9">
      <c r="F44" s="148"/>
      <c r="G44" s="149"/>
      <c r="H44" s="149"/>
      <c r="I44" s="150"/>
    </row>
    <row r="45" spans="6:9">
      <c r="F45" s="148"/>
      <c r="G45" s="149"/>
      <c r="H45" s="149"/>
      <c r="I45" s="150"/>
    </row>
    <row r="46" spans="6:9">
      <c r="F46" s="148"/>
      <c r="G46" s="149"/>
      <c r="H46" s="149"/>
      <c r="I46" s="150"/>
    </row>
    <row r="47" spans="6:9">
      <c r="F47" s="148"/>
      <c r="G47" s="149"/>
      <c r="H47" s="149"/>
      <c r="I47" s="150"/>
    </row>
    <row r="48" spans="6:9">
      <c r="F48" s="148"/>
      <c r="G48" s="149"/>
      <c r="H48" s="149"/>
      <c r="I48" s="150"/>
    </row>
    <row r="49" spans="6:9">
      <c r="F49" s="148"/>
      <c r="G49" s="149"/>
      <c r="H49" s="149"/>
      <c r="I49" s="150"/>
    </row>
    <row r="50" spans="6:9">
      <c r="F50" s="148"/>
      <c r="G50" s="149"/>
      <c r="H50" s="149"/>
      <c r="I50" s="150"/>
    </row>
    <row r="51" spans="6:9">
      <c r="F51" s="148"/>
      <c r="G51" s="149"/>
      <c r="H51" s="149"/>
      <c r="I51" s="150"/>
    </row>
    <row r="52" spans="6:9">
      <c r="F52" s="148"/>
      <c r="G52" s="149"/>
      <c r="H52" s="149"/>
      <c r="I52" s="150"/>
    </row>
    <row r="53" spans="6:9">
      <c r="F53" s="148"/>
      <c r="G53" s="149"/>
      <c r="H53" s="149"/>
      <c r="I53" s="150"/>
    </row>
    <row r="54" spans="6:9">
      <c r="F54" s="148"/>
      <c r="G54" s="149"/>
      <c r="H54" s="149"/>
      <c r="I54" s="150"/>
    </row>
    <row r="55" spans="6:9">
      <c r="F55" s="148"/>
      <c r="G55" s="149"/>
      <c r="H55" s="149"/>
      <c r="I55" s="150"/>
    </row>
    <row r="56" spans="6:9">
      <c r="F56" s="148"/>
      <c r="G56" s="149"/>
      <c r="H56" s="149"/>
      <c r="I56" s="150"/>
    </row>
    <row r="57" spans="6:9">
      <c r="F57" s="148"/>
      <c r="G57" s="149"/>
      <c r="H57" s="149"/>
      <c r="I57" s="150"/>
    </row>
    <row r="58" spans="6:9">
      <c r="F58" s="148"/>
      <c r="G58" s="149"/>
      <c r="H58" s="149"/>
      <c r="I58" s="150"/>
    </row>
    <row r="59" spans="6:9">
      <c r="F59" s="148"/>
      <c r="G59" s="149"/>
      <c r="H59" s="149"/>
      <c r="I59" s="150"/>
    </row>
    <row r="60" spans="6:9">
      <c r="F60" s="148"/>
      <c r="G60" s="149"/>
      <c r="H60" s="149"/>
      <c r="I60" s="150"/>
    </row>
    <row r="61" spans="6:9">
      <c r="F61" s="148"/>
      <c r="G61" s="149"/>
      <c r="H61" s="149"/>
      <c r="I61" s="150"/>
    </row>
    <row r="62" spans="6:9">
      <c r="F62" s="148"/>
      <c r="G62" s="149"/>
      <c r="H62" s="149"/>
      <c r="I62" s="150"/>
    </row>
    <row r="63" spans="6:9">
      <c r="F63" s="148"/>
      <c r="G63" s="149"/>
      <c r="H63" s="149"/>
      <c r="I63" s="150"/>
    </row>
    <row r="64" spans="6:9">
      <c r="F64" s="148"/>
      <c r="G64" s="149"/>
      <c r="H64" s="149"/>
      <c r="I64" s="150"/>
    </row>
    <row r="65" spans="6:9">
      <c r="F65" s="148"/>
      <c r="G65" s="149"/>
      <c r="H65" s="149"/>
      <c r="I65" s="150"/>
    </row>
    <row r="66" spans="6:9">
      <c r="F66" s="148"/>
      <c r="G66" s="149"/>
      <c r="H66" s="149"/>
      <c r="I66" s="150"/>
    </row>
    <row r="67" spans="6:9">
      <c r="F67" s="148"/>
      <c r="G67" s="149"/>
      <c r="H67" s="149"/>
      <c r="I67" s="150"/>
    </row>
    <row r="68" spans="6:9">
      <c r="F68" s="148"/>
      <c r="G68" s="149"/>
      <c r="H68" s="149"/>
      <c r="I68" s="150"/>
    </row>
    <row r="69" spans="6:9">
      <c r="F69" s="148"/>
      <c r="G69" s="149"/>
      <c r="H69" s="149"/>
      <c r="I69" s="150"/>
    </row>
    <row r="70" spans="6:9">
      <c r="F70" s="148"/>
      <c r="G70" s="149"/>
      <c r="H70" s="149"/>
      <c r="I70" s="150"/>
    </row>
    <row r="71" spans="6:9">
      <c r="F71" s="148"/>
      <c r="G71" s="149"/>
      <c r="H71" s="149"/>
      <c r="I71" s="150"/>
    </row>
    <row r="72" spans="6:9">
      <c r="F72" s="148"/>
      <c r="G72" s="149"/>
      <c r="H72" s="149"/>
      <c r="I72" s="150"/>
    </row>
    <row r="73" spans="6:9">
      <c r="F73" s="148"/>
      <c r="G73" s="149"/>
      <c r="H73" s="149"/>
      <c r="I73" s="150"/>
    </row>
    <row r="74" spans="6:9">
      <c r="F74" s="148"/>
      <c r="G74" s="149"/>
      <c r="H74" s="149"/>
      <c r="I74" s="150"/>
    </row>
    <row r="75" spans="6:9">
      <c r="F75" s="148"/>
      <c r="G75" s="149"/>
      <c r="H75" s="149"/>
      <c r="I75" s="150"/>
    </row>
    <row r="76" spans="6:9">
      <c r="F76" s="148"/>
      <c r="G76" s="149"/>
      <c r="H76" s="149"/>
      <c r="I76" s="150"/>
    </row>
    <row r="77" spans="6:9">
      <c r="F77" s="148"/>
      <c r="G77" s="149"/>
      <c r="H77" s="149"/>
      <c r="I77" s="150"/>
    </row>
    <row r="78" spans="6:9">
      <c r="F78" s="148"/>
      <c r="G78" s="149"/>
      <c r="H78" s="149"/>
      <c r="I78" s="150"/>
    </row>
    <row r="79" spans="6:9">
      <c r="F79" s="148"/>
      <c r="G79" s="149"/>
      <c r="H79" s="149"/>
      <c r="I79" s="150"/>
    </row>
  </sheetData>
  <mergeCells count="5">
    <mergeCell ref="A1:B1"/>
    <mergeCell ref="A2:B2"/>
    <mergeCell ref="G2:I2"/>
    <mergeCell ref="H28:I28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Z170"/>
  <sheetViews>
    <sheetView showGridLines="0" showZeros="0" topLeftCell="A68" workbookViewId="0">
      <selection activeCell="F96" sqref="F96"/>
    </sheetView>
  </sheetViews>
  <sheetFormatPr defaultRowHeight="12.75"/>
  <cols>
    <col min="1" max="1" width="4.42578125" style="151" customWidth="1"/>
    <col min="2" max="2" width="11.5703125" style="151" customWidth="1"/>
    <col min="3" max="3" width="40.42578125" style="151" customWidth="1"/>
    <col min="4" max="4" width="5.5703125" style="151" customWidth="1"/>
    <col min="5" max="5" width="8.5703125" style="161" customWidth="1"/>
    <col min="6" max="6" width="10.7109375" style="151" customWidth="1"/>
    <col min="7" max="7" width="13.85546875" style="151" customWidth="1"/>
    <col min="8" max="8" width="11" style="151" hidden="1" customWidth="1"/>
    <col min="9" max="9" width="12.85546875" style="151" hidden="1" customWidth="1"/>
    <col min="10" max="11" width="9.140625" style="151"/>
    <col min="12" max="12" width="76.28515625" style="151" customWidth="1"/>
    <col min="13" max="13" width="45.28515625" style="151" customWidth="1"/>
    <col min="14" max="16384" width="9.140625" style="151"/>
  </cols>
  <sheetData>
    <row r="1" spans="1:104" ht="15.75">
      <c r="A1" s="228" t="s">
        <v>65</v>
      </c>
      <c r="B1" s="228"/>
      <c r="C1" s="228"/>
      <c r="D1" s="228"/>
      <c r="E1" s="228"/>
      <c r="F1" s="228"/>
      <c r="G1" s="228"/>
    </row>
    <row r="2" spans="1:104" ht="14.25" customHeight="1" thickBot="1">
      <c r="B2" s="152"/>
      <c r="C2" s="153"/>
      <c r="D2" s="153"/>
      <c r="E2" s="154"/>
      <c r="F2" s="153"/>
      <c r="G2" s="153"/>
    </row>
    <row r="3" spans="1:104" ht="13.5" thickTop="1">
      <c r="A3" s="219" t="s">
        <v>47</v>
      </c>
      <c r="B3" s="220"/>
      <c r="C3" s="97" t="str">
        <f>CONCATENATE(cislostavby," ",nazevstavby)</f>
        <v>11 EMPONT s.r.o.</v>
      </c>
      <c r="D3" s="98"/>
      <c r="E3" s="155" t="s">
        <v>66</v>
      </c>
      <c r="F3" s="156">
        <f>Rekapitulace!H1</f>
        <v>5</v>
      </c>
      <c r="G3" s="157"/>
      <c r="H3" s="98"/>
      <c r="I3" s="157"/>
    </row>
    <row r="4" spans="1:104" ht="13.5" thickBot="1">
      <c r="A4" s="229" t="s">
        <v>49</v>
      </c>
      <c r="B4" s="222"/>
      <c r="C4" s="103" t="str">
        <f>CONCATENATE(cisloobjektu," ",nazevobjektu)</f>
        <v>165 Kultúrny dom Trstín</v>
      </c>
      <c r="D4" s="104"/>
      <c r="E4" s="230" t="str">
        <f>Rekapitulace!G2</f>
        <v>Kuchyňa a Jedálen v KD Trstín - Zdravotechnika</v>
      </c>
      <c r="F4" s="231"/>
      <c r="G4" s="232"/>
      <c r="H4" s="104"/>
      <c r="I4" s="158"/>
    </row>
    <row r="5" spans="1:104" ht="13.5" thickTop="1">
      <c r="A5" s="159"/>
      <c r="B5" s="160"/>
      <c r="C5" s="160"/>
      <c r="G5" s="162"/>
    </row>
    <row r="6" spans="1:104">
      <c r="A6" s="163" t="s">
        <v>67</v>
      </c>
      <c r="B6" s="164" t="s">
        <v>68</v>
      </c>
      <c r="C6" s="164" t="s">
        <v>69</v>
      </c>
      <c r="D6" s="164" t="s">
        <v>70</v>
      </c>
      <c r="E6" s="165" t="s">
        <v>71</v>
      </c>
      <c r="F6" s="166" t="s">
        <v>72</v>
      </c>
      <c r="G6" s="167" t="s">
        <v>73</v>
      </c>
      <c r="H6" s="167" t="s">
        <v>74</v>
      </c>
      <c r="I6" s="167" t="s">
        <v>75</v>
      </c>
    </row>
    <row r="7" spans="1:104">
      <c r="A7" s="168" t="s">
        <v>76</v>
      </c>
      <c r="B7" s="169" t="s">
        <v>77</v>
      </c>
      <c r="C7" s="170" t="s">
        <v>85</v>
      </c>
      <c r="D7" s="171"/>
      <c r="E7" s="172"/>
      <c r="F7" s="172"/>
      <c r="G7" s="173"/>
      <c r="H7" s="174"/>
      <c r="I7" s="173"/>
      <c r="O7" s="175">
        <v>1</v>
      </c>
    </row>
    <row r="8" spans="1:104">
      <c r="A8" s="176">
        <v>1</v>
      </c>
      <c r="B8" s="177" t="s">
        <v>86</v>
      </c>
      <c r="C8" s="178" t="s">
        <v>87</v>
      </c>
      <c r="D8" s="179" t="s">
        <v>88</v>
      </c>
      <c r="E8" s="180">
        <v>20.625</v>
      </c>
      <c r="F8" s="181">
        <v>0</v>
      </c>
      <c r="G8" s="182">
        <f t="shared" ref="G8:G15" si="0">E8*F8</f>
        <v>0</v>
      </c>
      <c r="H8" s="183">
        <f t="shared" ref="H8:I15" si="1">F8*30.126</f>
        <v>0</v>
      </c>
      <c r="I8" s="180">
        <f t="shared" si="1"/>
        <v>0</v>
      </c>
      <c r="O8" s="175">
        <v>2</v>
      </c>
      <c r="AA8" s="151">
        <v>1</v>
      </c>
      <c r="AB8" s="151">
        <v>1</v>
      </c>
      <c r="AC8" s="151">
        <v>1</v>
      </c>
      <c r="AZ8" s="151">
        <v>1</v>
      </c>
      <c r="BA8" s="151">
        <f t="shared" ref="BA8:BA15" si="2">IF(AZ8=1,G8,0)</f>
        <v>0</v>
      </c>
      <c r="BB8" s="151">
        <f t="shared" ref="BB8:BB15" si="3">IF(AZ8=2,G8,0)</f>
        <v>0</v>
      </c>
      <c r="BC8" s="151">
        <f t="shared" ref="BC8:BC15" si="4">IF(AZ8=3,G8,0)</f>
        <v>0</v>
      </c>
      <c r="BD8" s="151">
        <f t="shared" ref="BD8:BD15" si="5">IF(AZ8=4,G8,0)</f>
        <v>0</v>
      </c>
      <c r="BE8" s="151">
        <f t="shared" ref="BE8:BE15" si="6">IF(AZ8=5,G8,0)</f>
        <v>0</v>
      </c>
      <c r="CA8" s="175">
        <v>1</v>
      </c>
      <c r="CB8" s="175">
        <v>1</v>
      </c>
      <c r="CZ8" s="151">
        <v>0</v>
      </c>
    </row>
    <row r="9" spans="1:104" ht="22.5">
      <c r="A9" s="176">
        <v>2</v>
      </c>
      <c r="B9" s="177" t="s">
        <v>89</v>
      </c>
      <c r="C9" s="178" t="s">
        <v>90</v>
      </c>
      <c r="D9" s="179" t="s">
        <v>88</v>
      </c>
      <c r="E9" s="180">
        <v>3.6</v>
      </c>
      <c r="F9" s="181">
        <v>0</v>
      </c>
      <c r="G9" s="182">
        <f t="shared" si="0"/>
        <v>0</v>
      </c>
      <c r="H9" s="183">
        <f t="shared" si="1"/>
        <v>0</v>
      </c>
      <c r="I9" s="180">
        <f t="shared" si="1"/>
        <v>0</v>
      </c>
      <c r="O9" s="175">
        <v>2</v>
      </c>
      <c r="AA9" s="151">
        <v>1</v>
      </c>
      <c r="AB9" s="151">
        <v>1</v>
      </c>
      <c r="AC9" s="151">
        <v>1</v>
      </c>
      <c r="AZ9" s="151">
        <v>1</v>
      </c>
      <c r="BA9" s="151">
        <f t="shared" si="2"/>
        <v>0</v>
      </c>
      <c r="BB9" s="151">
        <f t="shared" si="3"/>
        <v>0</v>
      </c>
      <c r="BC9" s="151">
        <f t="shared" si="4"/>
        <v>0</v>
      </c>
      <c r="BD9" s="151">
        <f t="shared" si="5"/>
        <v>0</v>
      </c>
      <c r="BE9" s="151">
        <f t="shared" si="6"/>
        <v>0</v>
      </c>
      <c r="CA9" s="175">
        <v>1</v>
      </c>
      <c r="CB9" s="175">
        <v>1</v>
      </c>
      <c r="CZ9" s="151">
        <v>0</v>
      </c>
    </row>
    <row r="10" spans="1:104">
      <c r="A10" s="176">
        <v>3</v>
      </c>
      <c r="B10" s="177" t="s">
        <v>91</v>
      </c>
      <c r="C10" s="178" t="s">
        <v>92</v>
      </c>
      <c r="D10" s="179" t="s">
        <v>88</v>
      </c>
      <c r="E10" s="180">
        <v>24.225000000000001</v>
      </c>
      <c r="F10" s="181">
        <v>0</v>
      </c>
      <c r="G10" s="182">
        <f t="shared" si="0"/>
        <v>0</v>
      </c>
      <c r="H10" s="183">
        <f t="shared" si="1"/>
        <v>0</v>
      </c>
      <c r="I10" s="180">
        <f t="shared" si="1"/>
        <v>0</v>
      </c>
      <c r="O10" s="175">
        <v>2</v>
      </c>
      <c r="AA10" s="151">
        <v>1</v>
      </c>
      <c r="AB10" s="151">
        <v>1</v>
      </c>
      <c r="AC10" s="151">
        <v>1</v>
      </c>
      <c r="AZ10" s="151">
        <v>1</v>
      </c>
      <c r="BA10" s="151">
        <f t="shared" si="2"/>
        <v>0</v>
      </c>
      <c r="BB10" s="151">
        <f t="shared" si="3"/>
        <v>0</v>
      </c>
      <c r="BC10" s="151">
        <f t="shared" si="4"/>
        <v>0</v>
      </c>
      <c r="BD10" s="151">
        <f t="shared" si="5"/>
        <v>0</v>
      </c>
      <c r="BE10" s="151">
        <f t="shared" si="6"/>
        <v>0</v>
      </c>
      <c r="CA10" s="175">
        <v>1</v>
      </c>
      <c r="CB10" s="175">
        <v>1</v>
      </c>
      <c r="CZ10" s="151">
        <v>0</v>
      </c>
    </row>
    <row r="11" spans="1:104" ht="22.5">
      <c r="A11" s="176">
        <v>4</v>
      </c>
      <c r="B11" s="177" t="s">
        <v>93</v>
      </c>
      <c r="C11" s="178" t="s">
        <v>264</v>
      </c>
      <c r="D11" s="179" t="s">
        <v>88</v>
      </c>
      <c r="E11" s="180">
        <v>24.225000000000001</v>
      </c>
      <c r="F11" s="181">
        <v>0</v>
      </c>
      <c r="G11" s="182">
        <f t="shared" si="0"/>
        <v>0</v>
      </c>
      <c r="H11" s="183">
        <f t="shared" si="1"/>
        <v>0</v>
      </c>
      <c r="I11" s="180">
        <f t="shared" si="1"/>
        <v>0</v>
      </c>
      <c r="O11" s="175">
        <v>2</v>
      </c>
      <c r="AA11" s="151">
        <v>1</v>
      </c>
      <c r="AB11" s="151">
        <v>1</v>
      </c>
      <c r="AC11" s="151">
        <v>1</v>
      </c>
      <c r="AZ11" s="151">
        <v>1</v>
      </c>
      <c r="BA11" s="151">
        <f t="shared" si="2"/>
        <v>0</v>
      </c>
      <c r="BB11" s="151">
        <f t="shared" si="3"/>
        <v>0</v>
      </c>
      <c r="BC11" s="151">
        <f t="shared" si="4"/>
        <v>0</v>
      </c>
      <c r="BD11" s="151">
        <f t="shared" si="5"/>
        <v>0</v>
      </c>
      <c r="BE11" s="151">
        <f t="shared" si="6"/>
        <v>0</v>
      </c>
      <c r="CA11" s="175">
        <v>1</v>
      </c>
      <c r="CB11" s="175">
        <v>1</v>
      </c>
      <c r="CZ11" s="151">
        <v>0</v>
      </c>
    </row>
    <row r="12" spans="1:104" ht="22.5">
      <c r="A12" s="176">
        <v>5</v>
      </c>
      <c r="B12" s="177" t="s">
        <v>94</v>
      </c>
      <c r="C12" s="178" t="s">
        <v>95</v>
      </c>
      <c r="D12" s="179" t="s">
        <v>88</v>
      </c>
      <c r="E12" s="180">
        <v>1.35</v>
      </c>
      <c r="F12" s="181">
        <v>0</v>
      </c>
      <c r="G12" s="182">
        <f t="shared" si="0"/>
        <v>0</v>
      </c>
      <c r="H12" s="183">
        <f t="shared" si="1"/>
        <v>0</v>
      </c>
      <c r="I12" s="180">
        <f t="shared" si="1"/>
        <v>0</v>
      </c>
      <c r="O12" s="175">
        <v>2</v>
      </c>
      <c r="AA12" s="151">
        <v>1</v>
      </c>
      <c r="AB12" s="151">
        <v>1</v>
      </c>
      <c r="AC12" s="151">
        <v>1</v>
      </c>
      <c r="AZ12" s="151">
        <v>1</v>
      </c>
      <c r="BA12" s="151">
        <f t="shared" si="2"/>
        <v>0</v>
      </c>
      <c r="BB12" s="151">
        <f t="shared" si="3"/>
        <v>0</v>
      </c>
      <c r="BC12" s="151">
        <f t="shared" si="4"/>
        <v>0</v>
      </c>
      <c r="BD12" s="151">
        <f t="shared" si="5"/>
        <v>0</v>
      </c>
      <c r="BE12" s="151">
        <f t="shared" si="6"/>
        <v>0</v>
      </c>
      <c r="CA12" s="175">
        <v>1</v>
      </c>
      <c r="CB12" s="175">
        <v>1</v>
      </c>
      <c r="CZ12" s="151">
        <v>0</v>
      </c>
    </row>
    <row r="13" spans="1:104">
      <c r="A13" s="176">
        <v>6</v>
      </c>
      <c r="B13" s="177" t="s">
        <v>96</v>
      </c>
      <c r="C13" s="178" t="s">
        <v>97</v>
      </c>
      <c r="D13" s="179" t="s">
        <v>88</v>
      </c>
      <c r="E13" s="180">
        <v>1.5</v>
      </c>
      <c r="F13" s="181">
        <v>0</v>
      </c>
      <c r="G13" s="182">
        <f t="shared" si="0"/>
        <v>0</v>
      </c>
      <c r="H13" s="183">
        <f t="shared" si="1"/>
        <v>0</v>
      </c>
      <c r="I13" s="180">
        <f t="shared" si="1"/>
        <v>0</v>
      </c>
      <c r="O13" s="175">
        <v>2</v>
      </c>
      <c r="AA13" s="151">
        <v>1</v>
      </c>
      <c r="AB13" s="151">
        <v>1</v>
      </c>
      <c r="AC13" s="151">
        <v>1</v>
      </c>
      <c r="AZ13" s="151">
        <v>1</v>
      </c>
      <c r="BA13" s="151">
        <f t="shared" si="2"/>
        <v>0</v>
      </c>
      <c r="BB13" s="151">
        <f t="shared" si="3"/>
        <v>0</v>
      </c>
      <c r="BC13" s="151">
        <f t="shared" si="4"/>
        <v>0</v>
      </c>
      <c r="BD13" s="151">
        <f t="shared" si="5"/>
        <v>0</v>
      </c>
      <c r="BE13" s="151">
        <f t="shared" si="6"/>
        <v>0</v>
      </c>
      <c r="CA13" s="175">
        <v>1</v>
      </c>
      <c r="CB13" s="175">
        <v>1</v>
      </c>
      <c r="CZ13" s="151">
        <v>0</v>
      </c>
    </row>
    <row r="14" spans="1:104">
      <c r="A14" s="176">
        <v>7</v>
      </c>
      <c r="B14" s="177" t="s">
        <v>98</v>
      </c>
      <c r="C14" s="178" t="s">
        <v>99</v>
      </c>
      <c r="D14" s="179" t="s">
        <v>88</v>
      </c>
      <c r="E14" s="180">
        <v>1.5</v>
      </c>
      <c r="F14" s="181">
        <v>0</v>
      </c>
      <c r="G14" s="182">
        <f t="shared" si="0"/>
        <v>0</v>
      </c>
      <c r="H14" s="183">
        <f t="shared" si="1"/>
        <v>0</v>
      </c>
      <c r="I14" s="180">
        <f t="shared" si="1"/>
        <v>0</v>
      </c>
      <c r="O14" s="175">
        <v>2</v>
      </c>
      <c r="AA14" s="151">
        <v>1</v>
      </c>
      <c r="AB14" s="151">
        <v>1</v>
      </c>
      <c r="AC14" s="151">
        <v>1</v>
      </c>
      <c r="AZ14" s="151">
        <v>1</v>
      </c>
      <c r="BA14" s="151">
        <f t="shared" si="2"/>
        <v>0</v>
      </c>
      <c r="BB14" s="151">
        <f t="shared" si="3"/>
        <v>0</v>
      </c>
      <c r="BC14" s="151">
        <f t="shared" si="4"/>
        <v>0</v>
      </c>
      <c r="BD14" s="151">
        <f t="shared" si="5"/>
        <v>0</v>
      </c>
      <c r="BE14" s="151">
        <f t="shared" si="6"/>
        <v>0</v>
      </c>
      <c r="CA14" s="175">
        <v>1</v>
      </c>
      <c r="CB14" s="175">
        <v>1</v>
      </c>
      <c r="CZ14" s="151">
        <v>0</v>
      </c>
    </row>
    <row r="15" spans="1:104">
      <c r="A15" s="176">
        <v>8</v>
      </c>
      <c r="B15" s="177" t="s">
        <v>100</v>
      </c>
      <c r="C15" s="178" t="s">
        <v>101</v>
      </c>
      <c r="D15" s="179" t="s">
        <v>102</v>
      </c>
      <c r="E15" s="180">
        <v>2.25</v>
      </c>
      <c r="F15" s="181">
        <v>0</v>
      </c>
      <c r="G15" s="182">
        <f t="shared" si="0"/>
        <v>0</v>
      </c>
      <c r="H15" s="183">
        <f t="shared" si="1"/>
        <v>0</v>
      </c>
      <c r="I15" s="180">
        <f t="shared" si="1"/>
        <v>0</v>
      </c>
      <c r="O15" s="175">
        <v>2</v>
      </c>
      <c r="AA15" s="151">
        <v>3</v>
      </c>
      <c r="AB15" s="151">
        <v>1</v>
      </c>
      <c r="AC15" s="151">
        <v>583373050</v>
      </c>
      <c r="AZ15" s="151">
        <v>1</v>
      </c>
      <c r="BA15" s="151">
        <f t="shared" si="2"/>
        <v>0</v>
      </c>
      <c r="BB15" s="151">
        <f t="shared" si="3"/>
        <v>0</v>
      </c>
      <c r="BC15" s="151">
        <f t="shared" si="4"/>
        <v>0</v>
      </c>
      <c r="BD15" s="151">
        <f t="shared" si="5"/>
        <v>0</v>
      </c>
      <c r="BE15" s="151">
        <f t="shared" si="6"/>
        <v>0</v>
      </c>
      <c r="CA15" s="175">
        <v>3</v>
      </c>
      <c r="CB15" s="175">
        <v>1</v>
      </c>
      <c r="CZ15" s="151">
        <v>1</v>
      </c>
    </row>
    <row r="16" spans="1:104">
      <c r="A16" s="184"/>
      <c r="B16" s="185" t="s">
        <v>79</v>
      </c>
      <c r="C16" s="186" t="str">
        <f>CONCATENATE(B7," ",C7)</f>
        <v>1 ZEMNÉ PRÁCE</v>
      </c>
      <c r="D16" s="187"/>
      <c r="E16" s="188"/>
      <c r="F16" s="189"/>
      <c r="G16" s="190">
        <f>SUM(G7:G15)</f>
        <v>0</v>
      </c>
      <c r="H16" s="191"/>
      <c r="I16" s="192">
        <f>G16*30.126</f>
        <v>0</v>
      </c>
      <c r="O16" s="175">
        <v>4</v>
      </c>
      <c r="BA16" s="193">
        <f>SUM(BA7:BA15)</f>
        <v>0</v>
      </c>
      <c r="BB16" s="193">
        <f>SUM(BB7:BB15)</f>
        <v>0</v>
      </c>
      <c r="BC16" s="193">
        <f>SUM(BC7:BC15)</f>
        <v>0</v>
      </c>
      <c r="BD16" s="193">
        <f>SUM(BD7:BD15)</f>
        <v>0</v>
      </c>
      <c r="BE16" s="193">
        <f>SUM(BE7:BE15)</f>
        <v>0</v>
      </c>
    </row>
    <row r="17" spans="1:104">
      <c r="A17" s="168" t="s">
        <v>76</v>
      </c>
      <c r="B17" s="169" t="s">
        <v>103</v>
      </c>
      <c r="C17" s="170" t="s">
        <v>104</v>
      </c>
      <c r="D17" s="171"/>
      <c r="E17" s="172"/>
      <c r="F17" s="172"/>
      <c r="G17" s="173"/>
      <c r="H17" s="174"/>
      <c r="I17" s="173"/>
      <c r="O17" s="175">
        <v>1</v>
      </c>
    </row>
    <row r="18" spans="1:104" ht="22.5">
      <c r="A18" s="176">
        <v>9</v>
      </c>
      <c r="B18" s="177" t="s">
        <v>105</v>
      </c>
      <c r="C18" s="178" t="s">
        <v>106</v>
      </c>
      <c r="D18" s="179" t="s">
        <v>88</v>
      </c>
      <c r="E18" s="180">
        <v>0.75</v>
      </c>
      <c r="F18" s="181">
        <v>0</v>
      </c>
      <c r="G18" s="182">
        <f>E18*F18</f>
        <v>0</v>
      </c>
      <c r="H18" s="183">
        <f>F18*30.126</f>
        <v>0</v>
      </c>
      <c r="I18" s="180">
        <f>G18*30.126</f>
        <v>0</v>
      </c>
      <c r="O18" s="175">
        <v>2</v>
      </c>
      <c r="AA18" s="151">
        <v>1</v>
      </c>
      <c r="AB18" s="151">
        <v>1</v>
      </c>
      <c r="AC18" s="151">
        <v>1</v>
      </c>
      <c r="AZ18" s="151">
        <v>1</v>
      </c>
      <c r="BA18" s="151">
        <f>IF(AZ18=1,G18,0)</f>
        <v>0</v>
      </c>
      <c r="BB18" s="151">
        <f>IF(AZ18=2,G18,0)</f>
        <v>0</v>
      </c>
      <c r="BC18" s="151">
        <f>IF(AZ18=3,G18,0)</f>
        <v>0</v>
      </c>
      <c r="BD18" s="151">
        <f>IF(AZ18=4,G18,0)</f>
        <v>0</v>
      </c>
      <c r="BE18" s="151">
        <f>IF(AZ18=5,G18,0)</f>
        <v>0</v>
      </c>
      <c r="CA18" s="175">
        <v>1</v>
      </c>
      <c r="CB18" s="175">
        <v>1</v>
      </c>
      <c r="CZ18" s="151">
        <v>1.8907699999999701</v>
      </c>
    </row>
    <row r="19" spans="1:104">
      <c r="A19" s="184"/>
      <c r="B19" s="185" t="s">
        <v>79</v>
      </c>
      <c r="C19" s="186" t="str">
        <f>CONCATENATE(B17," ",C17)</f>
        <v>4 VODOROVNÉ KONŠTRUKCIE</v>
      </c>
      <c r="D19" s="187"/>
      <c r="E19" s="188"/>
      <c r="F19" s="189"/>
      <c r="G19" s="190">
        <f>SUM(G17:G18)</f>
        <v>0</v>
      </c>
      <c r="H19" s="191"/>
      <c r="I19" s="192">
        <f>G19*30.126</f>
        <v>0</v>
      </c>
      <c r="O19" s="175">
        <v>4</v>
      </c>
      <c r="BA19" s="193">
        <f>SUM(BA17:BA18)</f>
        <v>0</v>
      </c>
      <c r="BB19" s="193">
        <f>SUM(BB17:BB18)</f>
        <v>0</v>
      </c>
      <c r="BC19" s="193">
        <f>SUM(BC17:BC18)</f>
        <v>0</v>
      </c>
      <c r="BD19" s="193">
        <f>SUM(BD17:BD18)</f>
        <v>0</v>
      </c>
      <c r="BE19" s="193">
        <f>SUM(BE17:BE18)</f>
        <v>0</v>
      </c>
    </row>
    <row r="20" spans="1:104">
      <c r="A20" s="168" t="s">
        <v>76</v>
      </c>
      <c r="B20" s="169" t="s">
        <v>107</v>
      </c>
      <c r="C20" s="170" t="s">
        <v>108</v>
      </c>
      <c r="D20" s="171"/>
      <c r="E20" s="172"/>
      <c r="F20" s="172"/>
      <c r="G20" s="173"/>
      <c r="H20" s="174"/>
      <c r="I20" s="173"/>
      <c r="O20" s="175">
        <v>1</v>
      </c>
    </row>
    <row r="21" spans="1:104">
      <c r="A21" s="176">
        <v>10</v>
      </c>
      <c r="B21" s="177" t="s">
        <v>109</v>
      </c>
      <c r="C21" s="178" t="s">
        <v>110</v>
      </c>
      <c r="D21" s="179" t="s">
        <v>111</v>
      </c>
      <c r="E21" s="180">
        <v>2</v>
      </c>
      <c r="F21" s="181">
        <v>0</v>
      </c>
      <c r="G21" s="182">
        <f t="shared" ref="G21:G28" si="7">E21*F21</f>
        <v>0</v>
      </c>
      <c r="H21" s="183">
        <f t="shared" ref="H21:I28" si="8">F21*30.126</f>
        <v>0</v>
      </c>
      <c r="I21" s="180">
        <f t="shared" si="8"/>
        <v>0</v>
      </c>
      <c r="O21" s="175">
        <v>2</v>
      </c>
      <c r="AA21" s="151">
        <v>1</v>
      </c>
      <c r="AB21" s="151">
        <v>1</v>
      </c>
      <c r="AC21" s="151">
        <v>1</v>
      </c>
      <c r="AZ21" s="151">
        <v>1</v>
      </c>
      <c r="BA21" s="151">
        <f t="shared" ref="BA21:BA28" si="9">IF(AZ21=1,G21,0)</f>
        <v>0</v>
      </c>
      <c r="BB21" s="151">
        <f t="shared" ref="BB21:BB28" si="10">IF(AZ21=2,G21,0)</f>
        <v>0</v>
      </c>
      <c r="BC21" s="151">
        <f t="shared" ref="BC21:BC28" si="11">IF(AZ21=3,G21,0)</f>
        <v>0</v>
      </c>
      <c r="BD21" s="151">
        <f t="shared" ref="BD21:BD28" si="12">IF(AZ21=4,G21,0)</f>
        <v>0</v>
      </c>
      <c r="BE21" s="151">
        <f t="shared" ref="BE21:BE28" si="13">IF(AZ21=5,G21,0)</f>
        <v>0</v>
      </c>
      <c r="CA21" s="175">
        <v>1</v>
      </c>
      <c r="CB21" s="175">
        <v>1</v>
      </c>
      <c r="CZ21" s="151">
        <v>1.21100000000069E-2</v>
      </c>
    </row>
    <row r="22" spans="1:104">
      <c r="A22" s="176">
        <v>11</v>
      </c>
      <c r="B22" s="177" t="s">
        <v>112</v>
      </c>
      <c r="C22" s="178" t="s">
        <v>113</v>
      </c>
      <c r="D22" s="179" t="s">
        <v>111</v>
      </c>
      <c r="E22" s="180">
        <v>2</v>
      </c>
      <c r="F22" s="181">
        <v>0</v>
      </c>
      <c r="G22" s="182">
        <f t="shared" si="7"/>
        <v>0</v>
      </c>
      <c r="H22" s="183">
        <f t="shared" si="8"/>
        <v>0</v>
      </c>
      <c r="I22" s="180">
        <f t="shared" si="8"/>
        <v>0</v>
      </c>
      <c r="O22" s="175">
        <v>2</v>
      </c>
      <c r="AA22" s="151">
        <v>1</v>
      </c>
      <c r="AB22" s="151">
        <v>1</v>
      </c>
      <c r="AC22" s="151">
        <v>1</v>
      </c>
      <c r="AZ22" s="151">
        <v>1</v>
      </c>
      <c r="BA22" s="151">
        <f t="shared" si="9"/>
        <v>0</v>
      </c>
      <c r="BB22" s="151">
        <f t="shared" si="10"/>
        <v>0</v>
      </c>
      <c r="BC22" s="151">
        <f t="shared" si="11"/>
        <v>0</v>
      </c>
      <c r="BD22" s="151">
        <f t="shared" si="12"/>
        <v>0</v>
      </c>
      <c r="BE22" s="151">
        <f t="shared" si="13"/>
        <v>0</v>
      </c>
      <c r="CA22" s="175">
        <v>1</v>
      </c>
      <c r="CB22" s="175">
        <v>1</v>
      </c>
      <c r="CZ22" s="151">
        <v>4.6800000000004598E-3</v>
      </c>
    </row>
    <row r="23" spans="1:104">
      <c r="A23" s="176">
        <v>12</v>
      </c>
      <c r="B23" s="177" t="s">
        <v>114</v>
      </c>
      <c r="C23" s="178" t="s">
        <v>115</v>
      </c>
      <c r="D23" s="179" t="s">
        <v>116</v>
      </c>
      <c r="E23" s="180">
        <v>1</v>
      </c>
      <c r="F23" s="181">
        <v>0</v>
      </c>
      <c r="G23" s="182">
        <f t="shared" si="7"/>
        <v>0</v>
      </c>
      <c r="H23" s="183">
        <f t="shared" si="8"/>
        <v>0</v>
      </c>
      <c r="I23" s="180">
        <f t="shared" si="8"/>
        <v>0</v>
      </c>
      <c r="O23" s="175">
        <v>2</v>
      </c>
      <c r="AA23" s="151">
        <v>11</v>
      </c>
      <c r="AB23" s="151">
        <v>0</v>
      </c>
      <c r="AC23" s="151">
        <v>49</v>
      </c>
      <c r="AZ23" s="151">
        <v>1</v>
      </c>
      <c r="BA23" s="151">
        <f t="shared" si="9"/>
        <v>0</v>
      </c>
      <c r="BB23" s="151">
        <f t="shared" si="10"/>
        <v>0</v>
      </c>
      <c r="BC23" s="151">
        <f t="shared" si="11"/>
        <v>0</v>
      </c>
      <c r="BD23" s="151">
        <f t="shared" si="12"/>
        <v>0</v>
      </c>
      <c r="BE23" s="151">
        <f t="shared" si="13"/>
        <v>0</v>
      </c>
      <c r="CA23" s="175">
        <v>11</v>
      </c>
      <c r="CB23" s="175">
        <v>0</v>
      </c>
      <c r="CZ23" s="151">
        <v>0</v>
      </c>
    </row>
    <row r="24" spans="1:104" ht="22.5">
      <c r="A24" s="176">
        <v>13</v>
      </c>
      <c r="B24" s="177" t="s">
        <v>117</v>
      </c>
      <c r="C24" s="178" t="s">
        <v>118</v>
      </c>
      <c r="D24" s="179" t="s">
        <v>116</v>
      </c>
      <c r="E24" s="180">
        <v>1</v>
      </c>
      <c r="F24" s="181">
        <v>0</v>
      </c>
      <c r="G24" s="182">
        <f t="shared" si="7"/>
        <v>0</v>
      </c>
      <c r="H24" s="183">
        <f t="shared" si="8"/>
        <v>0</v>
      </c>
      <c r="I24" s="180">
        <f t="shared" si="8"/>
        <v>0</v>
      </c>
      <c r="O24" s="175">
        <v>2</v>
      </c>
      <c r="AA24" s="151">
        <v>11</v>
      </c>
      <c r="AB24" s="151">
        <v>0</v>
      </c>
      <c r="AC24" s="151">
        <v>57</v>
      </c>
      <c r="AZ24" s="151">
        <v>1</v>
      </c>
      <c r="BA24" s="151">
        <f t="shared" si="9"/>
        <v>0</v>
      </c>
      <c r="BB24" s="151">
        <f t="shared" si="10"/>
        <v>0</v>
      </c>
      <c r="BC24" s="151">
        <f t="shared" si="11"/>
        <v>0</v>
      </c>
      <c r="BD24" s="151">
        <f t="shared" si="12"/>
        <v>0</v>
      </c>
      <c r="BE24" s="151">
        <f t="shared" si="13"/>
        <v>0</v>
      </c>
      <c r="CA24" s="175">
        <v>11</v>
      </c>
      <c r="CB24" s="175">
        <v>0</v>
      </c>
      <c r="CZ24" s="151">
        <v>0</v>
      </c>
    </row>
    <row r="25" spans="1:104">
      <c r="A25" s="176">
        <v>14</v>
      </c>
      <c r="B25" s="177" t="s">
        <v>119</v>
      </c>
      <c r="C25" s="178" t="s">
        <v>120</v>
      </c>
      <c r="D25" s="179" t="s">
        <v>111</v>
      </c>
      <c r="E25" s="180">
        <v>2</v>
      </c>
      <c r="F25" s="181">
        <v>0</v>
      </c>
      <c r="G25" s="182">
        <f t="shared" si="7"/>
        <v>0</v>
      </c>
      <c r="H25" s="183">
        <f t="shared" si="8"/>
        <v>0</v>
      </c>
      <c r="I25" s="180">
        <f t="shared" si="8"/>
        <v>0</v>
      </c>
      <c r="O25" s="175">
        <v>2</v>
      </c>
      <c r="AA25" s="151">
        <v>3</v>
      </c>
      <c r="AB25" s="151">
        <v>1</v>
      </c>
      <c r="AC25" s="151" t="s">
        <v>119</v>
      </c>
      <c r="AZ25" s="151">
        <v>1</v>
      </c>
      <c r="BA25" s="151">
        <f t="shared" si="9"/>
        <v>0</v>
      </c>
      <c r="BB25" s="151">
        <f t="shared" si="10"/>
        <v>0</v>
      </c>
      <c r="BC25" s="151">
        <f t="shared" si="11"/>
        <v>0</v>
      </c>
      <c r="BD25" s="151">
        <f t="shared" si="12"/>
        <v>0</v>
      </c>
      <c r="BE25" s="151">
        <f t="shared" si="13"/>
        <v>0</v>
      </c>
      <c r="CA25" s="175">
        <v>3</v>
      </c>
      <c r="CB25" s="175">
        <v>1</v>
      </c>
      <c r="CZ25" s="151">
        <v>0</v>
      </c>
    </row>
    <row r="26" spans="1:104">
      <c r="A26" s="176">
        <v>15</v>
      </c>
      <c r="B26" s="177" t="s">
        <v>121</v>
      </c>
      <c r="C26" s="178" t="s">
        <v>122</v>
      </c>
      <c r="D26" s="179" t="s">
        <v>111</v>
      </c>
      <c r="E26" s="180">
        <v>2</v>
      </c>
      <c r="F26" s="181">
        <v>0</v>
      </c>
      <c r="G26" s="182">
        <f t="shared" si="7"/>
        <v>0</v>
      </c>
      <c r="H26" s="183">
        <f t="shared" si="8"/>
        <v>0</v>
      </c>
      <c r="I26" s="180">
        <f t="shared" si="8"/>
        <v>0</v>
      </c>
      <c r="O26" s="175">
        <v>2</v>
      </c>
      <c r="AA26" s="151">
        <v>3</v>
      </c>
      <c r="AB26" s="151">
        <v>1</v>
      </c>
      <c r="AC26" s="151" t="s">
        <v>121</v>
      </c>
      <c r="AZ26" s="151">
        <v>1</v>
      </c>
      <c r="BA26" s="151">
        <f t="shared" si="9"/>
        <v>0</v>
      </c>
      <c r="BB26" s="151">
        <f t="shared" si="10"/>
        <v>0</v>
      </c>
      <c r="BC26" s="151">
        <f t="shared" si="11"/>
        <v>0</v>
      </c>
      <c r="BD26" s="151">
        <f t="shared" si="12"/>
        <v>0</v>
      </c>
      <c r="BE26" s="151">
        <f t="shared" si="13"/>
        <v>0</v>
      </c>
      <c r="CA26" s="175">
        <v>3</v>
      </c>
      <c r="CB26" s="175">
        <v>1</v>
      </c>
      <c r="CZ26" s="151">
        <v>0</v>
      </c>
    </row>
    <row r="27" spans="1:104">
      <c r="A27" s="176">
        <v>16</v>
      </c>
      <c r="B27" s="177" t="s">
        <v>123</v>
      </c>
      <c r="C27" s="178" t="s">
        <v>124</v>
      </c>
      <c r="D27" s="179" t="s">
        <v>111</v>
      </c>
      <c r="E27" s="180">
        <v>2</v>
      </c>
      <c r="F27" s="181">
        <v>0</v>
      </c>
      <c r="G27" s="182">
        <f t="shared" si="7"/>
        <v>0</v>
      </c>
      <c r="H27" s="183">
        <f t="shared" si="8"/>
        <v>0</v>
      </c>
      <c r="I27" s="180">
        <f t="shared" si="8"/>
        <v>0</v>
      </c>
      <c r="O27" s="175">
        <v>2</v>
      </c>
      <c r="AA27" s="151">
        <v>3</v>
      </c>
      <c r="AB27" s="151">
        <v>1</v>
      </c>
      <c r="AC27" s="151" t="s">
        <v>123</v>
      </c>
      <c r="AZ27" s="151">
        <v>1</v>
      </c>
      <c r="BA27" s="151">
        <f t="shared" si="9"/>
        <v>0</v>
      </c>
      <c r="BB27" s="151">
        <f t="shared" si="10"/>
        <v>0</v>
      </c>
      <c r="BC27" s="151">
        <f t="shared" si="11"/>
        <v>0</v>
      </c>
      <c r="BD27" s="151">
        <f t="shared" si="12"/>
        <v>0</v>
      </c>
      <c r="BE27" s="151">
        <f t="shared" si="13"/>
        <v>0</v>
      </c>
      <c r="CA27" s="175">
        <v>3</v>
      </c>
      <c r="CB27" s="175">
        <v>1</v>
      </c>
      <c r="CZ27" s="151">
        <v>0</v>
      </c>
    </row>
    <row r="28" spans="1:104">
      <c r="A28" s="176">
        <v>17</v>
      </c>
      <c r="B28" s="177" t="s">
        <v>125</v>
      </c>
      <c r="C28" s="178" t="s">
        <v>126</v>
      </c>
      <c r="D28" s="179" t="s">
        <v>127</v>
      </c>
      <c r="E28" s="180">
        <v>8</v>
      </c>
      <c r="F28" s="181">
        <v>0</v>
      </c>
      <c r="G28" s="182">
        <f t="shared" si="7"/>
        <v>0</v>
      </c>
      <c r="H28" s="183">
        <f t="shared" si="8"/>
        <v>0</v>
      </c>
      <c r="I28" s="180">
        <f t="shared" si="8"/>
        <v>0</v>
      </c>
      <c r="O28" s="175">
        <v>2</v>
      </c>
      <c r="AA28" s="151">
        <v>10</v>
      </c>
      <c r="AB28" s="151">
        <v>0</v>
      </c>
      <c r="AC28" s="151">
        <v>8</v>
      </c>
      <c r="AZ28" s="151">
        <v>5</v>
      </c>
      <c r="BA28" s="151">
        <f t="shared" si="9"/>
        <v>0</v>
      </c>
      <c r="BB28" s="151">
        <f t="shared" si="10"/>
        <v>0</v>
      </c>
      <c r="BC28" s="151">
        <f t="shared" si="11"/>
        <v>0</v>
      </c>
      <c r="BD28" s="151">
        <f t="shared" si="12"/>
        <v>0</v>
      </c>
      <c r="BE28" s="151">
        <f t="shared" si="13"/>
        <v>0</v>
      </c>
      <c r="CA28" s="175">
        <v>10</v>
      </c>
      <c r="CB28" s="175">
        <v>0</v>
      </c>
      <c r="CZ28" s="151">
        <v>0</v>
      </c>
    </row>
    <row r="29" spans="1:104">
      <c r="A29" s="184"/>
      <c r="B29" s="185" t="s">
        <v>79</v>
      </c>
      <c r="C29" s="186" t="str">
        <f>CONCATENATE(B20," ",C20)</f>
        <v>8 POTRUBNÉ VEDENIE</v>
      </c>
      <c r="D29" s="187"/>
      <c r="E29" s="188"/>
      <c r="F29" s="189"/>
      <c r="G29" s="190">
        <f>SUM(G20:G28)</f>
        <v>0</v>
      </c>
      <c r="H29" s="191"/>
      <c r="I29" s="192">
        <f>G29*30.126</f>
        <v>0</v>
      </c>
      <c r="O29" s="175">
        <v>4</v>
      </c>
      <c r="BA29" s="193">
        <f>SUM(BA20:BA28)</f>
        <v>0</v>
      </c>
      <c r="BB29" s="193">
        <f>SUM(BB20:BB28)</f>
        <v>0</v>
      </c>
      <c r="BC29" s="193">
        <f>SUM(BC20:BC28)</f>
        <v>0</v>
      </c>
      <c r="BD29" s="193">
        <f>SUM(BD20:BD28)</f>
        <v>0</v>
      </c>
      <c r="BE29" s="193">
        <f>SUM(BE20:BE28)</f>
        <v>0</v>
      </c>
    </row>
    <row r="30" spans="1:104">
      <c r="A30" s="168" t="s">
        <v>76</v>
      </c>
      <c r="B30" s="169" t="s">
        <v>128</v>
      </c>
      <c r="C30" s="170" t="s">
        <v>129</v>
      </c>
      <c r="D30" s="171"/>
      <c r="E30" s="172"/>
      <c r="F30" s="172"/>
      <c r="G30" s="173"/>
      <c r="H30" s="174"/>
      <c r="I30" s="173"/>
      <c r="O30" s="175">
        <v>1</v>
      </c>
    </row>
    <row r="31" spans="1:104" ht="22.5">
      <c r="A31" s="176">
        <v>18</v>
      </c>
      <c r="B31" s="177" t="s">
        <v>130</v>
      </c>
      <c r="C31" s="178" t="s">
        <v>131</v>
      </c>
      <c r="D31" s="179" t="s">
        <v>102</v>
      </c>
      <c r="E31" s="180">
        <v>3.7016575</v>
      </c>
      <c r="F31" s="181">
        <v>0</v>
      </c>
      <c r="G31" s="182">
        <f>E31*F31</f>
        <v>0</v>
      </c>
      <c r="H31" s="183">
        <f>F31*30.126</f>
        <v>0</v>
      </c>
      <c r="I31" s="180">
        <f>G31*30.126</f>
        <v>0</v>
      </c>
      <c r="O31" s="175">
        <v>2</v>
      </c>
      <c r="AA31" s="151">
        <v>7</v>
      </c>
      <c r="AB31" s="151">
        <v>1</v>
      </c>
      <c r="AC31" s="151">
        <v>2</v>
      </c>
      <c r="AZ31" s="151">
        <v>1</v>
      </c>
      <c r="BA31" s="151">
        <f>IF(AZ31=1,G31,0)</f>
        <v>0</v>
      </c>
      <c r="BB31" s="151">
        <f>IF(AZ31=2,G31,0)</f>
        <v>0</v>
      </c>
      <c r="BC31" s="151">
        <f>IF(AZ31=3,G31,0)</f>
        <v>0</v>
      </c>
      <c r="BD31" s="151">
        <f>IF(AZ31=4,G31,0)</f>
        <v>0</v>
      </c>
      <c r="BE31" s="151">
        <f>IF(AZ31=5,G31,0)</f>
        <v>0</v>
      </c>
      <c r="CA31" s="175">
        <v>7</v>
      </c>
      <c r="CB31" s="175">
        <v>1</v>
      </c>
      <c r="CZ31" s="151">
        <v>0</v>
      </c>
    </row>
    <row r="32" spans="1:104">
      <c r="A32" s="184"/>
      <c r="B32" s="185" t="s">
        <v>79</v>
      </c>
      <c r="C32" s="186" t="str">
        <f>CONCATENATE(B30," ",C30)</f>
        <v>9 OSTATNÉ KONŠTRUKCIE,BÚRANIE</v>
      </c>
      <c r="D32" s="187"/>
      <c r="E32" s="188"/>
      <c r="F32" s="189"/>
      <c r="G32" s="190">
        <f>SUM(G30:G31)</f>
        <v>0</v>
      </c>
      <c r="H32" s="191"/>
      <c r="I32" s="192">
        <f>G32*30.126</f>
        <v>0</v>
      </c>
      <c r="O32" s="175">
        <v>4</v>
      </c>
      <c r="BA32" s="193">
        <f>SUM(BA30:BA31)</f>
        <v>0</v>
      </c>
      <c r="BB32" s="193">
        <f>SUM(BB30:BB31)</f>
        <v>0</v>
      </c>
      <c r="BC32" s="193">
        <f>SUM(BC30:BC31)</f>
        <v>0</v>
      </c>
      <c r="BD32" s="193">
        <f>SUM(BD30:BD31)</f>
        <v>0</v>
      </c>
      <c r="BE32" s="193">
        <f>SUM(BE30:BE31)</f>
        <v>0</v>
      </c>
    </row>
    <row r="33" spans="1:104">
      <c r="A33" s="168" t="s">
        <v>76</v>
      </c>
      <c r="B33" s="169" t="s">
        <v>132</v>
      </c>
      <c r="C33" s="170" t="s">
        <v>133</v>
      </c>
      <c r="D33" s="171"/>
      <c r="E33" s="172"/>
      <c r="F33" s="172"/>
      <c r="G33" s="173"/>
      <c r="H33" s="174"/>
      <c r="I33" s="173"/>
      <c r="O33" s="175">
        <v>1</v>
      </c>
    </row>
    <row r="34" spans="1:104" ht="22.5">
      <c r="A34" s="176">
        <v>19</v>
      </c>
      <c r="B34" s="177" t="s">
        <v>134</v>
      </c>
      <c r="C34" s="178" t="s">
        <v>135</v>
      </c>
      <c r="D34" s="179" t="s">
        <v>136</v>
      </c>
      <c r="E34" s="180">
        <v>55</v>
      </c>
      <c r="F34" s="181">
        <v>0</v>
      </c>
      <c r="G34" s="182">
        <f t="shared" ref="G34:G46" si="14">E34*F34</f>
        <v>0</v>
      </c>
      <c r="H34" s="183">
        <f t="shared" ref="H34:H46" si="15">F34*30.126</f>
        <v>0</v>
      </c>
      <c r="I34" s="180">
        <f t="shared" ref="I34:I46" si="16">G34*30.126</f>
        <v>0</v>
      </c>
      <c r="O34" s="175">
        <v>2</v>
      </c>
      <c r="AA34" s="151">
        <v>1</v>
      </c>
      <c r="AB34" s="151">
        <v>7</v>
      </c>
      <c r="AC34" s="151">
        <v>7</v>
      </c>
      <c r="AZ34" s="151">
        <v>2</v>
      </c>
      <c r="BA34" s="151">
        <f t="shared" ref="BA34:BA46" si="17">IF(AZ34=1,G34,0)</f>
        <v>0</v>
      </c>
      <c r="BB34" s="151">
        <f t="shared" ref="BB34:BB46" si="18">IF(AZ34=2,G34,0)</f>
        <v>0</v>
      </c>
      <c r="BC34" s="151">
        <f t="shared" ref="BC34:BC46" si="19">IF(AZ34=3,G34,0)</f>
        <v>0</v>
      </c>
      <c r="BD34" s="151">
        <f t="shared" ref="BD34:BD46" si="20">IF(AZ34=4,G34,0)</f>
        <v>0</v>
      </c>
      <c r="BE34" s="151">
        <f t="shared" ref="BE34:BE46" si="21">IF(AZ34=5,G34,0)</f>
        <v>0</v>
      </c>
      <c r="CA34" s="175">
        <v>1</v>
      </c>
      <c r="CB34" s="175">
        <v>7</v>
      </c>
      <c r="CZ34" s="151">
        <v>2.40000000000018E-4</v>
      </c>
    </row>
    <row r="35" spans="1:104" ht="22.5">
      <c r="A35" s="176">
        <v>20</v>
      </c>
      <c r="B35" s="177" t="s">
        <v>137</v>
      </c>
      <c r="C35" s="178" t="s">
        <v>138</v>
      </c>
      <c r="D35" s="179" t="s">
        <v>136</v>
      </c>
      <c r="E35" s="180">
        <v>60</v>
      </c>
      <c r="F35" s="181">
        <v>0</v>
      </c>
      <c r="G35" s="182">
        <f t="shared" si="14"/>
        <v>0</v>
      </c>
      <c r="H35" s="183">
        <f t="shared" si="15"/>
        <v>0</v>
      </c>
      <c r="I35" s="180">
        <f t="shared" si="16"/>
        <v>0</v>
      </c>
      <c r="O35" s="175">
        <v>2</v>
      </c>
      <c r="AA35" s="151">
        <v>1</v>
      </c>
      <c r="AB35" s="151">
        <v>7</v>
      </c>
      <c r="AC35" s="151">
        <v>7</v>
      </c>
      <c r="AZ35" s="151">
        <v>2</v>
      </c>
      <c r="BA35" s="151">
        <f t="shared" si="17"/>
        <v>0</v>
      </c>
      <c r="BB35" s="151">
        <f t="shared" si="18"/>
        <v>0</v>
      </c>
      <c r="BC35" s="151">
        <f t="shared" si="19"/>
        <v>0</v>
      </c>
      <c r="BD35" s="151">
        <f t="shared" si="20"/>
        <v>0</v>
      </c>
      <c r="BE35" s="151">
        <f t="shared" si="21"/>
        <v>0</v>
      </c>
      <c r="CA35" s="175">
        <v>1</v>
      </c>
      <c r="CB35" s="175">
        <v>7</v>
      </c>
      <c r="CZ35" s="151">
        <v>2.40000000000018E-4</v>
      </c>
    </row>
    <row r="36" spans="1:104" ht="22.5">
      <c r="A36" s="176">
        <v>21</v>
      </c>
      <c r="B36" s="177" t="s">
        <v>139</v>
      </c>
      <c r="C36" s="178" t="s">
        <v>140</v>
      </c>
      <c r="D36" s="179" t="s">
        <v>136</v>
      </c>
      <c r="E36" s="180">
        <v>25</v>
      </c>
      <c r="F36" s="181">
        <v>0</v>
      </c>
      <c r="G36" s="182">
        <f t="shared" si="14"/>
        <v>0</v>
      </c>
      <c r="H36" s="183">
        <f t="shared" si="15"/>
        <v>0</v>
      </c>
      <c r="I36" s="180">
        <f t="shared" si="16"/>
        <v>0</v>
      </c>
      <c r="O36" s="175">
        <v>2</v>
      </c>
      <c r="AA36" s="151">
        <v>1</v>
      </c>
      <c r="AB36" s="151">
        <v>7</v>
      </c>
      <c r="AC36" s="151">
        <v>7</v>
      </c>
      <c r="AZ36" s="151">
        <v>2</v>
      </c>
      <c r="BA36" s="151">
        <f t="shared" si="17"/>
        <v>0</v>
      </c>
      <c r="BB36" s="151">
        <f t="shared" si="18"/>
        <v>0</v>
      </c>
      <c r="BC36" s="151">
        <f t="shared" si="19"/>
        <v>0</v>
      </c>
      <c r="BD36" s="151">
        <f t="shared" si="20"/>
        <v>0</v>
      </c>
      <c r="BE36" s="151">
        <f t="shared" si="21"/>
        <v>0</v>
      </c>
      <c r="CA36" s="175">
        <v>1</v>
      </c>
      <c r="CB36" s="175">
        <v>7</v>
      </c>
      <c r="CZ36" s="151">
        <v>2.40000000000018E-4</v>
      </c>
    </row>
    <row r="37" spans="1:104" ht="22.5">
      <c r="A37" s="176">
        <v>22</v>
      </c>
      <c r="B37" s="177" t="s">
        <v>141</v>
      </c>
      <c r="C37" s="178" t="s">
        <v>142</v>
      </c>
      <c r="D37" s="179" t="s">
        <v>136</v>
      </c>
      <c r="E37" s="180">
        <v>12</v>
      </c>
      <c r="F37" s="181">
        <v>0</v>
      </c>
      <c r="G37" s="182">
        <f t="shared" si="14"/>
        <v>0</v>
      </c>
      <c r="H37" s="183">
        <f t="shared" si="15"/>
        <v>0</v>
      </c>
      <c r="I37" s="180">
        <f t="shared" si="16"/>
        <v>0</v>
      </c>
      <c r="O37" s="175">
        <v>2</v>
      </c>
      <c r="AA37" s="151">
        <v>1</v>
      </c>
      <c r="AB37" s="151">
        <v>7</v>
      </c>
      <c r="AC37" s="151">
        <v>7</v>
      </c>
      <c r="AZ37" s="151">
        <v>2</v>
      </c>
      <c r="BA37" s="151">
        <f t="shared" si="17"/>
        <v>0</v>
      </c>
      <c r="BB37" s="151">
        <f t="shared" si="18"/>
        <v>0</v>
      </c>
      <c r="BC37" s="151">
        <f t="shared" si="19"/>
        <v>0</v>
      </c>
      <c r="BD37" s="151">
        <f t="shared" si="20"/>
        <v>0</v>
      </c>
      <c r="BE37" s="151">
        <f t="shared" si="21"/>
        <v>0</v>
      </c>
      <c r="CA37" s="175">
        <v>1</v>
      </c>
      <c r="CB37" s="175">
        <v>7</v>
      </c>
      <c r="CZ37" s="151">
        <v>2.40000000000018E-4</v>
      </c>
    </row>
    <row r="38" spans="1:104">
      <c r="A38" s="176">
        <v>23</v>
      </c>
      <c r="B38" s="177" t="s">
        <v>143</v>
      </c>
      <c r="C38" s="178" t="s">
        <v>144</v>
      </c>
      <c r="D38" s="179" t="s">
        <v>145</v>
      </c>
      <c r="E38" s="180">
        <v>19</v>
      </c>
      <c r="F38" s="181">
        <v>0</v>
      </c>
      <c r="G38" s="182">
        <f t="shared" si="14"/>
        <v>0</v>
      </c>
      <c r="H38" s="183">
        <f t="shared" si="15"/>
        <v>0</v>
      </c>
      <c r="I38" s="180">
        <f t="shared" si="16"/>
        <v>0</v>
      </c>
      <c r="O38" s="175">
        <v>2</v>
      </c>
      <c r="AA38" s="151">
        <v>3</v>
      </c>
      <c r="AB38" s="151">
        <v>0</v>
      </c>
      <c r="AC38" s="151" t="s">
        <v>143</v>
      </c>
      <c r="AZ38" s="151">
        <v>2</v>
      </c>
      <c r="BA38" s="151">
        <f t="shared" si="17"/>
        <v>0</v>
      </c>
      <c r="BB38" s="151">
        <f t="shared" si="18"/>
        <v>0</v>
      </c>
      <c r="BC38" s="151">
        <f t="shared" si="19"/>
        <v>0</v>
      </c>
      <c r="BD38" s="151">
        <f t="shared" si="20"/>
        <v>0</v>
      </c>
      <c r="BE38" s="151">
        <f t="shared" si="21"/>
        <v>0</v>
      </c>
      <c r="CA38" s="175">
        <v>3</v>
      </c>
      <c r="CB38" s="175">
        <v>0</v>
      </c>
      <c r="CZ38" s="151">
        <v>9.9999999999944599E-4</v>
      </c>
    </row>
    <row r="39" spans="1:104">
      <c r="A39" s="176">
        <v>24</v>
      </c>
      <c r="B39" s="177" t="s">
        <v>146</v>
      </c>
      <c r="C39" s="178" t="s">
        <v>147</v>
      </c>
      <c r="D39" s="179" t="s">
        <v>145</v>
      </c>
      <c r="E39" s="180">
        <v>25</v>
      </c>
      <c r="F39" s="181">
        <v>0</v>
      </c>
      <c r="G39" s="182">
        <f t="shared" si="14"/>
        <v>0</v>
      </c>
      <c r="H39" s="183">
        <f t="shared" si="15"/>
        <v>0</v>
      </c>
      <c r="I39" s="180">
        <f t="shared" si="16"/>
        <v>0</v>
      </c>
      <c r="O39" s="175">
        <v>2</v>
      </c>
      <c r="AA39" s="151">
        <v>3</v>
      </c>
      <c r="AB39" s="151">
        <v>0</v>
      </c>
      <c r="AC39" s="151" t="s">
        <v>146</v>
      </c>
      <c r="AZ39" s="151">
        <v>2</v>
      </c>
      <c r="BA39" s="151">
        <f t="shared" si="17"/>
        <v>0</v>
      </c>
      <c r="BB39" s="151">
        <f t="shared" si="18"/>
        <v>0</v>
      </c>
      <c r="BC39" s="151">
        <f t="shared" si="19"/>
        <v>0</v>
      </c>
      <c r="BD39" s="151">
        <f t="shared" si="20"/>
        <v>0</v>
      </c>
      <c r="BE39" s="151">
        <f t="shared" si="21"/>
        <v>0</v>
      </c>
      <c r="CA39" s="175">
        <v>3</v>
      </c>
      <c r="CB39" s="175">
        <v>0</v>
      </c>
      <c r="CZ39" s="151">
        <v>9.9999999999944599E-4</v>
      </c>
    </row>
    <row r="40" spans="1:104">
      <c r="A40" s="176">
        <v>25</v>
      </c>
      <c r="B40" s="177" t="s">
        <v>148</v>
      </c>
      <c r="C40" s="178" t="s">
        <v>149</v>
      </c>
      <c r="D40" s="179" t="s">
        <v>145</v>
      </c>
      <c r="E40" s="180">
        <v>11</v>
      </c>
      <c r="F40" s="181">
        <v>0</v>
      </c>
      <c r="G40" s="182">
        <f t="shared" si="14"/>
        <v>0</v>
      </c>
      <c r="H40" s="183">
        <f t="shared" si="15"/>
        <v>0</v>
      </c>
      <c r="I40" s="180">
        <f t="shared" si="16"/>
        <v>0</v>
      </c>
      <c r="O40" s="175">
        <v>2</v>
      </c>
      <c r="AA40" s="151">
        <v>3</v>
      </c>
      <c r="AB40" s="151">
        <v>0</v>
      </c>
      <c r="AC40" s="151" t="s">
        <v>148</v>
      </c>
      <c r="AZ40" s="151">
        <v>2</v>
      </c>
      <c r="BA40" s="151">
        <f t="shared" si="17"/>
        <v>0</v>
      </c>
      <c r="BB40" s="151">
        <f t="shared" si="18"/>
        <v>0</v>
      </c>
      <c r="BC40" s="151">
        <f t="shared" si="19"/>
        <v>0</v>
      </c>
      <c r="BD40" s="151">
        <f t="shared" si="20"/>
        <v>0</v>
      </c>
      <c r="BE40" s="151">
        <f t="shared" si="21"/>
        <v>0</v>
      </c>
      <c r="CA40" s="175">
        <v>3</v>
      </c>
      <c r="CB40" s="175">
        <v>0</v>
      </c>
      <c r="CZ40" s="151">
        <v>9.9999999999944599E-4</v>
      </c>
    </row>
    <row r="41" spans="1:104">
      <c r="A41" s="176">
        <v>26</v>
      </c>
      <c r="B41" s="177" t="s">
        <v>150</v>
      </c>
      <c r="C41" s="178" t="s">
        <v>151</v>
      </c>
      <c r="D41" s="179" t="s">
        <v>145</v>
      </c>
      <c r="E41" s="180">
        <v>10</v>
      </c>
      <c r="F41" s="181">
        <v>0</v>
      </c>
      <c r="G41" s="182">
        <f t="shared" si="14"/>
        <v>0</v>
      </c>
      <c r="H41" s="183">
        <f t="shared" si="15"/>
        <v>0</v>
      </c>
      <c r="I41" s="180">
        <f t="shared" si="16"/>
        <v>0</v>
      </c>
      <c r="O41" s="175">
        <v>2</v>
      </c>
      <c r="AA41" s="151">
        <v>3</v>
      </c>
      <c r="AB41" s="151">
        <v>0</v>
      </c>
      <c r="AC41" s="151">
        <v>28377950889</v>
      </c>
      <c r="AZ41" s="151">
        <v>2</v>
      </c>
      <c r="BA41" s="151">
        <f t="shared" si="17"/>
        <v>0</v>
      </c>
      <c r="BB41" s="151">
        <f t="shared" si="18"/>
        <v>0</v>
      </c>
      <c r="BC41" s="151">
        <f t="shared" si="19"/>
        <v>0</v>
      </c>
      <c r="BD41" s="151">
        <f t="shared" si="20"/>
        <v>0</v>
      </c>
      <c r="BE41" s="151">
        <f t="shared" si="21"/>
        <v>0</v>
      </c>
      <c r="CA41" s="175">
        <v>3</v>
      </c>
      <c r="CB41" s="175">
        <v>0</v>
      </c>
      <c r="CZ41" s="151">
        <v>9.9999999999944599E-4</v>
      </c>
    </row>
    <row r="42" spans="1:104">
      <c r="A42" s="176">
        <v>27</v>
      </c>
      <c r="B42" s="177" t="s">
        <v>152</v>
      </c>
      <c r="C42" s="178" t="s">
        <v>153</v>
      </c>
      <c r="D42" s="179" t="s">
        <v>145</v>
      </c>
      <c r="E42" s="180">
        <v>18</v>
      </c>
      <c r="F42" s="181">
        <v>0</v>
      </c>
      <c r="G42" s="182">
        <f t="shared" si="14"/>
        <v>0</v>
      </c>
      <c r="H42" s="183">
        <f t="shared" si="15"/>
        <v>0</v>
      </c>
      <c r="I42" s="180">
        <f t="shared" si="16"/>
        <v>0</v>
      </c>
      <c r="O42" s="175">
        <v>2</v>
      </c>
      <c r="AA42" s="151">
        <v>3</v>
      </c>
      <c r="AB42" s="151">
        <v>0</v>
      </c>
      <c r="AC42" s="151" t="s">
        <v>152</v>
      </c>
      <c r="AZ42" s="151">
        <v>2</v>
      </c>
      <c r="BA42" s="151">
        <f t="shared" si="17"/>
        <v>0</v>
      </c>
      <c r="BB42" s="151">
        <f t="shared" si="18"/>
        <v>0</v>
      </c>
      <c r="BC42" s="151">
        <f t="shared" si="19"/>
        <v>0</v>
      </c>
      <c r="BD42" s="151">
        <f t="shared" si="20"/>
        <v>0</v>
      </c>
      <c r="BE42" s="151">
        <f t="shared" si="21"/>
        <v>0</v>
      </c>
      <c r="CA42" s="175">
        <v>3</v>
      </c>
      <c r="CB42" s="175">
        <v>0</v>
      </c>
      <c r="CZ42" s="151">
        <v>9.9999999999944599E-4</v>
      </c>
    </row>
    <row r="43" spans="1:104">
      <c r="A43" s="176">
        <v>28</v>
      </c>
      <c r="B43" s="177" t="s">
        <v>154</v>
      </c>
      <c r="C43" s="178" t="s">
        <v>155</v>
      </c>
      <c r="D43" s="179" t="s">
        <v>145</v>
      </c>
      <c r="E43" s="180">
        <v>35</v>
      </c>
      <c r="F43" s="181">
        <v>0</v>
      </c>
      <c r="G43" s="182">
        <f t="shared" si="14"/>
        <v>0</v>
      </c>
      <c r="H43" s="183">
        <f t="shared" si="15"/>
        <v>0</v>
      </c>
      <c r="I43" s="180">
        <f t="shared" si="16"/>
        <v>0</v>
      </c>
      <c r="O43" s="175">
        <v>2</v>
      </c>
      <c r="AA43" s="151">
        <v>3</v>
      </c>
      <c r="AB43" s="151">
        <v>0</v>
      </c>
      <c r="AC43" s="151" t="s">
        <v>154</v>
      </c>
      <c r="AZ43" s="151">
        <v>2</v>
      </c>
      <c r="BA43" s="151">
        <f t="shared" si="17"/>
        <v>0</v>
      </c>
      <c r="BB43" s="151">
        <f t="shared" si="18"/>
        <v>0</v>
      </c>
      <c r="BC43" s="151">
        <f t="shared" si="19"/>
        <v>0</v>
      </c>
      <c r="BD43" s="151">
        <f t="shared" si="20"/>
        <v>0</v>
      </c>
      <c r="BE43" s="151">
        <f t="shared" si="21"/>
        <v>0</v>
      </c>
      <c r="CA43" s="175">
        <v>3</v>
      </c>
      <c r="CB43" s="175">
        <v>0</v>
      </c>
      <c r="CZ43" s="151">
        <v>9.9999999999944599E-4</v>
      </c>
    </row>
    <row r="44" spans="1:104">
      <c r="A44" s="176">
        <v>29</v>
      </c>
      <c r="B44" s="177" t="s">
        <v>156</v>
      </c>
      <c r="C44" s="178" t="s">
        <v>157</v>
      </c>
      <c r="D44" s="179" t="s">
        <v>145</v>
      </c>
      <c r="E44" s="180">
        <v>7</v>
      </c>
      <c r="F44" s="181">
        <v>0</v>
      </c>
      <c r="G44" s="182">
        <f t="shared" si="14"/>
        <v>0</v>
      </c>
      <c r="H44" s="183">
        <f t="shared" si="15"/>
        <v>0</v>
      </c>
      <c r="I44" s="180">
        <f t="shared" si="16"/>
        <v>0</v>
      </c>
      <c r="O44" s="175">
        <v>2</v>
      </c>
      <c r="AA44" s="151">
        <v>3</v>
      </c>
      <c r="AB44" s="151">
        <v>0</v>
      </c>
      <c r="AC44" s="151" t="s">
        <v>156</v>
      </c>
      <c r="AZ44" s="151">
        <v>2</v>
      </c>
      <c r="BA44" s="151">
        <f t="shared" si="17"/>
        <v>0</v>
      </c>
      <c r="BB44" s="151">
        <f t="shared" si="18"/>
        <v>0</v>
      </c>
      <c r="BC44" s="151">
        <f t="shared" si="19"/>
        <v>0</v>
      </c>
      <c r="BD44" s="151">
        <f t="shared" si="20"/>
        <v>0</v>
      </c>
      <c r="BE44" s="151">
        <f t="shared" si="21"/>
        <v>0</v>
      </c>
      <c r="CA44" s="175">
        <v>3</v>
      </c>
      <c r="CB44" s="175">
        <v>0</v>
      </c>
      <c r="CZ44" s="151">
        <v>9.9999999999944599E-4</v>
      </c>
    </row>
    <row r="45" spans="1:104">
      <c r="A45" s="176">
        <v>30</v>
      </c>
      <c r="B45" s="177" t="s">
        <v>158</v>
      </c>
      <c r="C45" s="178" t="s">
        <v>159</v>
      </c>
      <c r="D45" s="179" t="s">
        <v>145</v>
      </c>
      <c r="E45" s="180">
        <v>15</v>
      </c>
      <c r="F45" s="181">
        <v>0</v>
      </c>
      <c r="G45" s="182">
        <f t="shared" si="14"/>
        <v>0</v>
      </c>
      <c r="H45" s="183">
        <f t="shared" si="15"/>
        <v>0</v>
      </c>
      <c r="I45" s="180">
        <f t="shared" si="16"/>
        <v>0</v>
      </c>
      <c r="O45" s="175">
        <v>2</v>
      </c>
      <c r="AA45" s="151">
        <v>3</v>
      </c>
      <c r="AB45" s="151">
        <v>0</v>
      </c>
      <c r="AC45" s="151" t="s">
        <v>158</v>
      </c>
      <c r="AZ45" s="151">
        <v>2</v>
      </c>
      <c r="BA45" s="151">
        <f t="shared" si="17"/>
        <v>0</v>
      </c>
      <c r="BB45" s="151">
        <f t="shared" si="18"/>
        <v>0</v>
      </c>
      <c r="BC45" s="151">
        <f t="shared" si="19"/>
        <v>0</v>
      </c>
      <c r="BD45" s="151">
        <f t="shared" si="20"/>
        <v>0</v>
      </c>
      <c r="BE45" s="151">
        <f t="shared" si="21"/>
        <v>0</v>
      </c>
      <c r="CA45" s="175">
        <v>3</v>
      </c>
      <c r="CB45" s="175">
        <v>0</v>
      </c>
      <c r="CZ45" s="151">
        <v>9.9999999999944599E-4</v>
      </c>
    </row>
    <row r="46" spans="1:104" ht="22.5">
      <c r="A46" s="176">
        <v>31</v>
      </c>
      <c r="B46" s="177" t="s">
        <v>160</v>
      </c>
      <c r="C46" s="178" t="s">
        <v>161</v>
      </c>
      <c r="D46" s="179" t="s">
        <v>61</v>
      </c>
      <c r="E46" s="180">
        <v>1.4</v>
      </c>
      <c r="F46" s="181">
        <v>0</v>
      </c>
      <c r="G46" s="182">
        <f t="shared" si="14"/>
        <v>0</v>
      </c>
      <c r="H46" s="183">
        <f t="shared" si="15"/>
        <v>0</v>
      </c>
      <c r="I46" s="180">
        <f t="shared" si="16"/>
        <v>0</v>
      </c>
      <c r="O46" s="175">
        <v>2</v>
      </c>
      <c r="AA46" s="151">
        <v>7</v>
      </c>
      <c r="AB46" s="151">
        <v>1002</v>
      </c>
      <c r="AC46" s="151">
        <v>5</v>
      </c>
      <c r="AZ46" s="151">
        <v>2</v>
      </c>
      <c r="BA46" s="151">
        <f t="shared" si="17"/>
        <v>0</v>
      </c>
      <c r="BB46" s="151">
        <f t="shared" si="18"/>
        <v>0</v>
      </c>
      <c r="BC46" s="151">
        <f t="shared" si="19"/>
        <v>0</v>
      </c>
      <c r="BD46" s="151">
        <f t="shared" si="20"/>
        <v>0</v>
      </c>
      <c r="BE46" s="151">
        <f t="shared" si="21"/>
        <v>0</v>
      </c>
      <c r="CA46" s="175">
        <v>7</v>
      </c>
      <c r="CB46" s="175">
        <v>1002</v>
      </c>
      <c r="CZ46" s="151">
        <v>0</v>
      </c>
    </row>
    <row r="47" spans="1:104">
      <c r="A47" s="184"/>
      <c r="B47" s="185" t="s">
        <v>79</v>
      </c>
      <c r="C47" s="186" t="str">
        <f>CONCATENATE(B33," ",C33)</f>
        <v>713 IZOLÁCIE TEPELNÉ</v>
      </c>
      <c r="D47" s="187"/>
      <c r="E47" s="188"/>
      <c r="F47" s="189"/>
      <c r="G47" s="190">
        <f>SUM(G33:G46)</f>
        <v>0</v>
      </c>
      <c r="H47" s="191"/>
      <c r="I47" s="192">
        <f>G47*30.126</f>
        <v>0</v>
      </c>
      <c r="O47" s="175">
        <v>4</v>
      </c>
      <c r="BA47" s="193">
        <f>SUM(BA33:BA46)</f>
        <v>0</v>
      </c>
      <c r="BB47" s="193">
        <f>SUM(BB33:BB46)</f>
        <v>0</v>
      </c>
      <c r="BC47" s="193">
        <f>SUM(BC33:BC46)</f>
        <v>0</v>
      </c>
      <c r="BD47" s="193">
        <f>SUM(BD33:BD46)</f>
        <v>0</v>
      </c>
      <c r="BE47" s="193">
        <f>SUM(BE33:BE46)</f>
        <v>0</v>
      </c>
    </row>
    <row r="48" spans="1:104">
      <c r="A48" s="168" t="s">
        <v>76</v>
      </c>
      <c r="B48" s="169" t="s">
        <v>162</v>
      </c>
      <c r="C48" s="170" t="s">
        <v>163</v>
      </c>
      <c r="D48" s="171"/>
      <c r="E48" s="172"/>
      <c r="F48" s="172"/>
      <c r="G48" s="173"/>
      <c r="H48" s="174"/>
      <c r="I48" s="173"/>
      <c r="O48" s="175">
        <v>1</v>
      </c>
    </row>
    <row r="49" spans="1:104" ht="22.5">
      <c r="A49" s="176">
        <v>32</v>
      </c>
      <c r="B49" s="177" t="s">
        <v>164</v>
      </c>
      <c r="C49" s="178" t="s">
        <v>265</v>
      </c>
      <c r="D49" s="179" t="s">
        <v>136</v>
      </c>
      <c r="E49" s="180">
        <v>5</v>
      </c>
      <c r="F49" s="181"/>
      <c r="G49" s="182">
        <f t="shared" ref="G49:G64" si="22">E49*F49</f>
        <v>0</v>
      </c>
      <c r="H49" s="183">
        <f t="shared" ref="H49:H64" si="23">F49*30.126</f>
        <v>0</v>
      </c>
      <c r="I49" s="180">
        <f t="shared" ref="I49:I64" si="24">G49*30.126</f>
        <v>0</v>
      </c>
      <c r="O49" s="175">
        <v>2</v>
      </c>
      <c r="AA49" s="151">
        <v>1</v>
      </c>
      <c r="AB49" s="151">
        <v>7</v>
      </c>
      <c r="AC49" s="151">
        <v>7</v>
      </c>
      <c r="AZ49" s="151">
        <v>2</v>
      </c>
      <c r="BA49" s="151">
        <f t="shared" ref="BA49:BA64" si="25">IF(AZ49=1,G49,0)</f>
        <v>0</v>
      </c>
      <c r="BB49" s="151">
        <f t="shared" ref="BB49:BB64" si="26">IF(AZ49=2,G49,0)</f>
        <v>0</v>
      </c>
      <c r="BC49" s="151">
        <f t="shared" ref="BC49:BC64" si="27">IF(AZ49=3,G49,0)</f>
        <v>0</v>
      </c>
      <c r="BD49" s="151">
        <f t="shared" ref="BD49:BD64" si="28">IF(AZ49=4,G49,0)</f>
        <v>0</v>
      </c>
      <c r="BE49" s="151">
        <f t="shared" ref="BE49:BE64" si="29">IF(AZ49=5,G49,0)</f>
        <v>0</v>
      </c>
      <c r="CA49" s="175">
        <v>1</v>
      </c>
      <c r="CB49" s="175">
        <v>7</v>
      </c>
      <c r="CZ49" s="151">
        <v>2.0300000000013098E-3</v>
      </c>
    </row>
    <row r="50" spans="1:104" ht="22.5">
      <c r="A50" s="176">
        <v>33</v>
      </c>
      <c r="B50" s="177" t="s">
        <v>165</v>
      </c>
      <c r="C50" s="178" t="s">
        <v>266</v>
      </c>
      <c r="D50" s="179" t="s">
        <v>136</v>
      </c>
      <c r="E50" s="180">
        <v>5</v>
      </c>
      <c r="F50" s="181"/>
      <c r="G50" s="182">
        <f t="shared" si="22"/>
        <v>0</v>
      </c>
      <c r="H50" s="183">
        <f t="shared" si="23"/>
        <v>0</v>
      </c>
      <c r="I50" s="180">
        <f t="shared" si="24"/>
        <v>0</v>
      </c>
      <c r="O50" s="175">
        <v>2</v>
      </c>
      <c r="AA50" s="151">
        <v>1</v>
      </c>
      <c r="AB50" s="151">
        <v>7</v>
      </c>
      <c r="AC50" s="151">
        <v>7</v>
      </c>
      <c r="AZ50" s="151">
        <v>2</v>
      </c>
      <c r="BA50" s="151">
        <f t="shared" si="25"/>
        <v>0</v>
      </c>
      <c r="BB50" s="151">
        <f t="shared" si="26"/>
        <v>0</v>
      </c>
      <c r="BC50" s="151">
        <f t="shared" si="27"/>
        <v>0</v>
      </c>
      <c r="BD50" s="151">
        <f t="shared" si="28"/>
        <v>0</v>
      </c>
      <c r="BE50" s="151">
        <f t="shared" si="29"/>
        <v>0</v>
      </c>
      <c r="CA50" s="175">
        <v>1</v>
      </c>
      <c r="CB50" s="175">
        <v>7</v>
      </c>
      <c r="CZ50" s="151">
        <v>3.5200000000017401E-3</v>
      </c>
    </row>
    <row r="51" spans="1:104">
      <c r="A51" s="176">
        <v>34</v>
      </c>
      <c r="B51" s="177" t="s">
        <v>166</v>
      </c>
      <c r="C51" s="178" t="s">
        <v>167</v>
      </c>
      <c r="D51" s="179" t="s">
        <v>136</v>
      </c>
      <c r="E51" s="180">
        <v>21</v>
      </c>
      <c r="F51" s="181"/>
      <c r="G51" s="182">
        <f t="shared" si="22"/>
        <v>0</v>
      </c>
      <c r="H51" s="183">
        <f t="shared" si="23"/>
        <v>0</v>
      </c>
      <c r="I51" s="180">
        <f t="shared" si="24"/>
        <v>0</v>
      </c>
      <c r="O51" s="175">
        <v>2</v>
      </c>
      <c r="AA51" s="151">
        <v>1</v>
      </c>
      <c r="AB51" s="151">
        <v>7</v>
      </c>
      <c r="AC51" s="151">
        <v>7</v>
      </c>
      <c r="AZ51" s="151">
        <v>2</v>
      </c>
      <c r="BA51" s="151">
        <f t="shared" si="25"/>
        <v>0</v>
      </c>
      <c r="BB51" s="151">
        <f t="shared" si="26"/>
        <v>0</v>
      </c>
      <c r="BC51" s="151">
        <f t="shared" si="27"/>
        <v>0</v>
      </c>
      <c r="BD51" s="151">
        <f t="shared" si="28"/>
        <v>0</v>
      </c>
      <c r="BE51" s="151">
        <f t="shared" si="29"/>
        <v>0</v>
      </c>
      <c r="CA51" s="175">
        <v>1</v>
      </c>
      <c r="CB51" s="175">
        <v>7</v>
      </c>
      <c r="CZ51" s="151">
        <v>3.99999999999956E-4</v>
      </c>
    </row>
    <row r="52" spans="1:104">
      <c r="A52" s="176">
        <v>35</v>
      </c>
      <c r="B52" s="177" t="s">
        <v>168</v>
      </c>
      <c r="C52" s="178" t="s">
        <v>169</v>
      </c>
      <c r="D52" s="179" t="s">
        <v>136</v>
      </c>
      <c r="E52" s="180">
        <v>30</v>
      </c>
      <c r="F52" s="181"/>
      <c r="G52" s="182">
        <f t="shared" si="22"/>
        <v>0</v>
      </c>
      <c r="H52" s="183">
        <f t="shared" si="23"/>
        <v>0</v>
      </c>
      <c r="I52" s="180">
        <f t="shared" si="24"/>
        <v>0</v>
      </c>
      <c r="O52" s="175">
        <v>2</v>
      </c>
      <c r="AA52" s="151">
        <v>1</v>
      </c>
      <c r="AB52" s="151">
        <v>7</v>
      </c>
      <c r="AC52" s="151">
        <v>7</v>
      </c>
      <c r="AZ52" s="151">
        <v>2</v>
      </c>
      <c r="BA52" s="151">
        <f t="shared" si="25"/>
        <v>0</v>
      </c>
      <c r="BB52" s="151">
        <f t="shared" si="26"/>
        <v>0</v>
      </c>
      <c r="BC52" s="151">
        <f t="shared" si="27"/>
        <v>0</v>
      </c>
      <c r="BD52" s="151">
        <f t="shared" si="28"/>
        <v>0</v>
      </c>
      <c r="BE52" s="151">
        <f t="shared" si="29"/>
        <v>0</v>
      </c>
      <c r="CA52" s="175">
        <v>1</v>
      </c>
      <c r="CB52" s="175">
        <v>7</v>
      </c>
      <c r="CZ52" s="151">
        <v>1.37999999999927E-3</v>
      </c>
    </row>
    <row r="53" spans="1:104">
      <c r="A53" s="176">
        <v>36</v>
      </c>
      <c r="B53" s="177" t="s">
        <v>170</v>
      </c>
      <c r="C53" s="178" t="s">
        <v>171</v>
      </c>
      <c r="D53" s="179" t="s">
        <v>136</v>
      </c>
      <c r="E53" s="180">
        <v>20</v>
      </c>
      <c r="F53" s="181"/>
      <c r="G53" s="182">
        <f t="shared" si="22"/>
        <v>0</v>
      </c>
      <c r="H53" s="183">
        <f t="shared" si="23"/>
        <v>0</v>
      </c>
      <c r="I53" s="180">
        <f t="shared" si="24"/>
        <v>0</v>
      </c>
      <c r="O53" s="175">
        <v>2</v>
      </c>
      <c r="AA53" s="151">
        <v>1</v>
      </c>
      <c r="AB53" s="151">
        <v>7</v>
      </c>
      <c r="AC53" s="151">
        <v>7</v>
      </c>
      <c r="AZ53" s="151">
        <v>2</v>
      </c>
      <c r="BA53" s="151">
        <f t="shared" si="25"/>
        <v>0</v>
      </c>
      <c r="BB53" s="151">
        <f t="shared" si="26"/>
        <v>0</v>
      </c>
      <c r="BC53" s="151">
        <f t="shared" si="27"/>
        <v>0</v>
      </c>
      <c r="BD53" s="151">
        <f t="shared" si="28"/>
        <v>0</v>
      </c>
      <c r="BE53" s="151">
        <f t="shared" si="29"/>
        <v>0</v>
      </c>
      <c r="CA53" s="175">
        <v>1</v>
      </c>
      <c r="CB53" s="175">
        <v>7</v>
      </c>
      <c r="CZ53" s="151">
        <v>1.37999999999927E-3</v>
      </c>
    </row>
    <row r="54" spans="1:104">
      <c r="A54" s="176">
        <v>37</v>
      </c>
      <c r="B54" s="177" t="s">
        <v>172</v>
      </c>
      <c r="C54" s="178" t="s">
        <v>173</v>
      </c>
      <c r="D54" s="179" t="s">
        <v>111</v>
      </c>
      <c r="E54" s="180">
        <v>4</v>
      </c>
      <c r="F54" s="181"/>
      <c r="G54" s="182">
        <f t="shared" si="22"/>
        <v>0</v>
      </c>
      <c r="H54" s="183">
        <f t="shared" si="23"/>
        <v>0</v>
      </c>
      <c r="I54" s="180">
        <f t="shared" si="24"/>
        <v>0</v>
      </c>
      <c r="O54" s="175">
        <v>2</v>
      </c>
      <c r="AA54" s="151">
        <v>1</v>
      </c>
      <c r="AB54" s="151">
        <v>7</v>
      </c>
      <c r="AC54" s="151">
        <v>7</v>
      </c>
      <c r="AZ54" s="151">
        <v>2</v>
      </c>
      <c r="BA54" s="151">
        <f t="shared" si="25"/>
        <v>0</v>
      </c>
      <c r="BB54" s="151">
        <f t="shared" si="26"/>
        <v>0</v>
      </c>
      <c r="BC54" s="151">
        <f t="shared" si="27"/>
        <v>0</v>
      </c>
      <c r="BD54" s="151">
        <f t="shared" si="28"/>
        <v>0</v>
      </c>
      <c r="BE54" s="151">
        <f t="shared" si="29"/>
        <v>0</v>
      </c>
      <c r="CA54" s="175">
        <v>1</v>
      </c>
      <c r="CB54" s="175">
        <v>7</v>
      </c>
      <c r="CZ54" s="151">
        <v>0</v>
      </c>
    </row>
    <row r="55" spans="1:104">
      <c r="A55" s="176">
        <v>38</v>
      </c>
      <c r="B55" s="177" t="s">
        <v>174</v>
      </c>
      <c r="C55" s="178" t="s">
        <v>175</v>
      </c>
      <c r="D55" s="179" t="s">
        <v>111</v>
      </c>
      <c r="E55" s="180">
        <v>1</v>
      </c>
      <c r="F55" s="181"/>
      <c r="G55" s="182">
        <f t="shared" si="22"/>
        <v>0</v>
      </c>
      <c r="H55" s="183">
        <f t="shared" si="23"/>
        <v>0</v>
      </c>
      <c r="I55" s="180">
        <f t="shared" si="24"/>
        <v>0</v>
      </c>
      <c r="O55" s="175">
        <v>2</v>
      </c>
      <c r="AA55" s="151">
        <v>1</v>
      </c>
      <c r="AB55" s="151">
        <v>7</v>
      </c>
      <c r="AC55" s="151">
        <v>7</v>
      </c>
      <c r="AZ55" s="151">
        <v>2</v>
      </c>
      <c r="BA55" s="151">
        <f t="shared" si="25"/>
        <v>0</v>
      </c>
      <c r="BB55" s="151">
        <f t="shared" si="26"/>
        <v>0</v>
      </c>
      <c r="BC55" s="151">
        <f t="shared" si="27"/>
        <v>0</v>
      </c>
      <c r="BD55" s="151">
        <f t="shared" si="28"/>
        <v>0</v>
      </c>
      <c r="BE55" s="151">
        <f t="shared" si="29"/>
        <v>0</v>
      </c>
      <c r="CA55" s="175">
        <v>1</v>
      </c>
      <c r="CB55" s="175">
        <v>7</v>
      </c>
      <c r="CZ55" s="151">
        <v>0</v>
      </c>
    </row>
    <row r="56" spans="1:104">
      <c r="A56" s="176">
        <v>39</v>
      </c>
      <c r="B56" s="177" t="s">
        <v>176</v>
      </c>
      <c r="C56" s="178" t="s">
        <v>177</v>
      </c>
      <c r="D56" s="179" t="s">
        <v>111</v>
      </c>
      <c r="E56" s="180">
        <v>5</v>
      </c>
      <c r="F56" s="181"/>
      <c r="G56" s="182">
        <f t="shared" si="22"/>
        <v>0</v>
      </c>
      <c r="H56" s="183">
        <f t="shared" si="23"/>
        <v>0</v>
      </c>
      <c r="I56" s="180">
        <f t="shared" si="24"/>
        <v>0</v>
      </c>
      <c r="O56" s="175">
        <v>2</v>
      </c>
      <c r="AA56" s="151">
        <v>1</v>
      </c>
      <c r="AB56" s="151">
        <v>7</v>
      </c>
      <c r="AC56" s="151">
        <v>7</v>
      </c>
      <c r="AZ56" s="151">
        <v>2</v>
      </c>
      <c r="BA56" s="151">
        <f t="shared" si="25"/>
        <v>0</v>
      </c>
      <c r="BB56" s="151">
        <f t="shared" si="26"/>
        <v>0</v>
      </c>
      <c r="BC56" s="151">
        <f t="shared" si="27"/>
        <v>0</v>
      </c>
      <c r="BD56" s="151">
        <f t="shared" si="28"/>
        <v>0</v>
      </c>
      <c r="BE56" s="151">
        <f t="shared" si="29"/>
        <v>0</v>
      </c>
      <c r="CA56" s="175">
        <v>1</v>
      </c>
      <c r="CB56" s="175">
        <v>7</v>
      </c>
      <c r="CZ56" s="151">
        <v>4.7100000000028803E-3</v>
      </c>
    </row>
    <row r="57" spans="1:104">
      <c r="A57" s="176">
        <v>40</v>
      </c>
      <c r="B57" s="177" t="s">
        <v>178</v>
      </c>
      <c r="C57" s="178" t="s">
        <v>179</v>
      </c>
      <c r="D57" s="179" t="s">
        <v>136</v>
      </c>
      <c r="E57" s="180">
        <v>66</v>
      </c>
      <c r="F57" s="181"/>
      <c r="G57" s="182">
        <f t="shared" si="22"/>
        <v>0</v>
      </c>
      <c r="H57" s="183">
        <f t="shared" si="23"/>
        <v>0</v>
      </c>
      <c r="I57" s="180">
        <f t="shared" si="24"/>
        <v>0</v>
      </c>
      <c r="O57" s="175">
        <v>2</v>
      </c>
      <c r="AA57" s="151">
        <v>1</v>
      </c>
      <c r="AB57" s="151">
        <v>7</v>
      </c>
      <c r="AC57" s="151">
        <v>7</v>
      </c>
      <c r="AZ57" s="151">
        <v>2</v>
      </c>
      <c r="BA57" s="151">
        <f t="shared" si="25"/>
        <v>0</v>
      </c>
      <c r="BB57" s="151">
        <f t="shared" si="26"/>
        <v>0</v>
      </c>
      <c r="BC57" s="151">
        <f t="shared" si="27"/>
        <v>0</v>
      </c>
      <c r="BD57" s="151">
        <f t="shared" si="28"/>
        <v>0</v>
      </c>
      <c r="BE57" s="151">
        <f t="shared" si="29"/>
        <v>0</v>
      </c>
      <c r="CA57" s="175">
        <v>1</v>
      </c>
      <c r="CB57" s="175">
        <v>7</v>
      </c>
      <c r="CZ57" s="151">
        <v>0</v>
      </c>
    </row>
    <row r="58" spans="1:104">
      <c r="A58" s="176">
        <v>41</v>
      </c>
      <c r="B58" s="177" t="s">
        <v>180</v>
      </c>
      <c r="C58" s="178" t="s">
        <v>181</v>
      </c>
      <c r="D58" s="179" t="s">
        <v>136</v>
      </c>
      <c r="E58" s="180">
        <v>5</v>
      </c>
      <c r="F58" s="181"/>
      <c r="G58" s="182">
        <f t="shared" si="22"/>
        <v>0</v>
      </c>
      <c r="H58" s="183">
        <f t="shared" si="23"/>
        <v>0</v>
      </c>
      <c r="I58" s="180">
        <f t="shared" si="24"/>
        <v>0</v>
      </c>
      <c r="O58" s="175">
        <v>2</v>
      </c>
      <c r="AA58" s="151">
        <v>1</v>
      </c>
      <c r="AB58" s="151">
        <v>7</v>
      </c>
      <c r="AC58" s="151">
        <v>7</v>
      </c>
      <c r="AZ58" s="151">
        <v>2</v>
      </c>
      <c r="BA58" s="151">
        <f t="shared" si="25"/>
        <v>0</v>
      </c>
      <c r="BB58" s="151">
        <f t="shared" si="26"/>
        <v>0</v>
      </c>
      <c r="BC58" s="151">
        <f t="shared" si="27"/>
        <v>0</v>
      </c>
      <c r="BD58" s="151">
        <f t="shared" si="28"/>
        <v>0</v>
      </c>
      <c r="BE58" s="151">
        <f t="shared" si="29"/>
        <v>0</v>
      </c>
      <c r="CA58" s="175">
        <v>1</v>
      </c>
      <c r="CB58" s="175">
        <v>7</v>
      </c>
      <c r="CZ58" s="151">
        <v>0</v>
      </c>
    </row>
    <row r="59" spans="1:104" ht="22.5">
      <c r="A59" s="176">
        <v>42</v>
      </c>
      <c r="B59" s="177" t="s">
        <v>182</v>
      </c>
      <c r="C59" s="178" t="s">
        <v>183</v>
      </c>
      <c r="D59" s="179" t="s">
        <v>78</v>
      </c>
      <c r="E59" s="180">
        <v>1</v>
      </c>
      <c r="F59" s="181"/>
      <c r="G59" s="182">
        <f t="shared" si="22"/>
        <v>0</v>
      </c>
      <c r="H59" s="183">
        <f t="shared" si="23"/>
        <v>0</v>
      </c>
      <c r="I59" s="180">
        <f t="shared" si="24"/>
        <v>0</v>
      </c>
      <c r="O59" s="175">
        <v>2</v>
      </c>
      <c r="AA59" s="151">
        <v>11</v>
      </c>
      <c r="AB59" s="151">
        <v>0</v>
      </c>
      <c r="AC59" s="151">
        <v>48</v>
      </c>
      <c r="AZ59" s="151">
        <v>2</v>
      </c>
      <c r="BA59" s="151">
        <f t="shared" si="25"/>
        <v>0</v>
      </c>
      <c r="BB59" s="151">
        <f t="shared" si="26"/>
        <v>0</v>
      </c>
      <c r="BC59" s="151">
        <f t="shared" si="27"/>
        <v>0</v>
      </c>
      <c r="BD59" s="151">
        <f t="shared" si="28"/>
        <v>0</v>
      </c>
      <c r="BE59" s="151">
        <f t="shared" si="29"/>
        <v>0</v>
      </c>
      <c r="CA59" s="175">
        <v>11</v>
      </c>
      <c r="CB59" s="175">
        <v>0</v>
      </c>
      <c r="CZ59" s="151">
        <v>4.8000000000003601E-4</v>
      </c>
    </row>
    <row r="60" spans="1:104" ht="22.5">
      <c r="A60" s="176">
        <v>43</v>
      </c>
      <c r="B60" s="177" t="s">
        <v>184</v>
      </c>
      <c r="C60" s="178" t="s">
        <v>185</v>
      </c>
      <c r="D60" s="179" t="s">
        <v>78</v>
      </c>
      <c r="E60" s="180">
        <v>9</v>
      </c>
      <c r="F60" s="181"/>
      <c r="G60" s="182">
        <f t="shared" si="22"/>
        <v>0</v>
      </c>
      <c r="H60" s="183">
        <f t="shared" si="23"/>
        <v>0</v>
      </c>
      <c r="I60" s="180">
        <f t="shared" si="24"/>
        <v>0</v>
      </c>
      <c r="O60" s="175">
        <v>2</v>
      </c>
      <c r="AA60" s="151">
        <v>11</v>
      </c>
      <c r="AB60" s="151">
        <v>0</v>
      </c>
      <c r="AC60" s="151">
        <v>46</v>
      </c>
      <c r="AZ60" s="151">
        <v>2</v>
      </c>
      <c r="BA60" s="151">
        <f t="shared" si="25"/>
        <v>0</v>
      </c>
      <c r="BB60" s="151">
        <f t="shared" si="26"/>
        <v>0</v>
      </c>
      <c r="BC60" s="151">
        <f t="shared" si="27"/>
        <v>0</v>
      </c>
      <c r="BD60" s="151">
        <f t="shared" si="28"/>
        <v>0</v>
      </c>
      <c r="BE60" s="151">
        <f t="shared" si="29"/>
        <v>0</v>
      </c>
      <c r="CA60" s="175">
        <v>11</v>
      </c>
      <c r="CB60" s="175">
        <v>0</v>
      </c>
      <c r="CZ60" s="151">
        <v>4.8000000000003601E-4</v>
      </c>
    </row>
    <row r="61" spans="1:104">
      <c r="A61" s="176">
        <v>44</v>
      </c>
      <c r="B61" s="177" t="s">
        <v>186</v>
      </c>
      <c r="C61" s="178" t="s">
        <v>187</v>
      </c>
      <c r="D61" s="179" t="s">
        <v>78</v>
      </c>
      <c r="E61" s="180">
        <v>9</v>
      </c>
      <c r="F61" s="181"/>
      <c r="G61" s="182">
        <f t="shared" si="22"/>
        <v>0</v>
      </c>
      <c r="H61" s="183">
        <f t="shared" si="23"/>
        <v>0</v>
      </c>
      <c r="I61" s="180">
        <f t="shared" si="24"/>
        <v>0</v>
      </c>
      <c r="O61" s="175">
        <v>2</v>
      </c>
      <c r="AA61" s="151">
        <v>11</v>
      </c>
      <c r="AB61" s="151">
        <v>0</v>
      </c>
      <c r="AC61" s="151">
        <v>47</v>
      </c>
      <c r="AZ61" s="151">
        <v>2</v>
      </c>
      <c r="BA61" s="151">
        <f t="shared" si="25"/>
        <v>0</v>
      </c>
      <c r="BB61" s="151">
        <f t="shared" si="26"/>
        <v>0</v>
      </c>
      <c r="BC61" s="151">
        <f t="shared" si="27"/>
        <v>0</v>
      </c>
      <c r="BD61" s="151">
        <f t="shared" si="28"/>
        <v>0</v>
      </c>
      <c r="BE61" s="151">
        <f t="shared" si="29"/>
        <v>0</v>
      </c>
      <c r="CA61" s="175">
        <v>11</v>
      </c>
      <c r="CB61" s="175">
        <v>0</v>
      </c>
      <c r="CZ61" s="151">
        <v>4.8000000000003601E-4</v>
      </c>
    </row>
    <row r="62" spans="1:104">
      <c r="A62" s="176">
        <v>45</v>
      </c>
      <c r="B62" s="177" t="s">
        <v>188</v>
      </c>
      <c r="C62" s="178" t="s">
        <v>189</v>
      </c>
      <c r="D62" s="179" t="s">
        <v>78</v>
      </c>
      <c r="E62" s="180">
        <v>3</v>
      </c>
      <c r="F62" s="181"/>
      <c r="G62" s="182">
        <f t="shared" si="22"/>
        <v>0</v>
      </c>
      <c r="H62" s="183">
        <f t="shared" si="23"/>
        <v>0</v>
      </c>
      <c r="I62" s="180">
        <f t="shared" si="24"/>
        <v>0</v>
      </c>
      <c r="O62" s="175">
        <v>2</v>
      </c>
      <c r="AA62" s="151">
        <v>3</v>
      </c>
      <c r="AB62" s="151">
        <v>7</v>
      </c>
      <c r="AC62" s="151" t="s">
        <v>188</v>
      </c>
      <c r="AZ62" s="151">
        <v>2</v>
      </c>
      <c r="BA62" s="151">
        <f t="shared" si="25"/>
        <v>0</v>
      </c>
      <c r="BB62" s="151">
        <f t="shared" si="26"/>
        <v>0</v>
      </c>
      <c r="BC62" s="151">
        <f t="shared" si="27"/>
        <v>0</v>
      </c>
      <c r="BD62" s="151">
        <f t="shared" si="28"/>
        <v>0</v>
      </c>
      <c r="BE62" s="151">
        <f t="shared" si="29"/>
        <v>0</v>
      </c>
      <c r="CA62" s="175">
        <v>3</v>
      </c>
      <c r="CB62" s="175">
        <v>7</v>
      </c>
      <c r="CZ62" s="151">
        <v>4.8000000000003601E-4</v>
      </c>
    </row>
    <row r="63" spans="1:104">
      <c r="A63" s="176">
        <v>46</v>
      </c>
      <c r="B63" s="177" t="s">
        <v>190</v>
      </c>
      <c r="C63" s="178" t="s">
        <v>191</v>
      </c>
      <c r="D63" s="179" t="s">
        <v>78</v>
      </c>
      <c r="E63" s="180">
        <v>2</v>
      </c>
      <c r="F63" s="181"/>
      <c r="G63" s="182">
        <f t="shared" si="22"/>
        <v>0</v>
      </c>
      <c r="H63" s="183">
        <f t="shared" si="23"/>
        <v>0</v>
      </c>
      <c r="I63" s="180">
        <f t="shared" si="24"/>
        <v>0</v>
      </c>
      <c r="O63" s="175">
        <v>2</v>
      </c>
      <c r="AA63" s="151">
        <v>3</v>
      </c>
      <c r="AB63" s="151">
        <v>7</v>
      </c>
      <c r="AC63" s="151" t="s">
        <v>190</v>
      </c>
      <c r="AZ63" s="151">
        <v>2</v>
      </c>
      <c r="BA63" s="151">
        <f t="shared" si="25"/>
        <v>0</v>
      </c>
      <c r="BB63" s="151">
        <f t="shared" si="26"/>
        <v>0</v>
      </c>
      <c r="BC63" s="151">
        <f t="shared" si="27"/>
        <v>0</v>
      </c>
      <c r="BD63" s="151">
        <f t="shared" si="28"/>
        <v>0</v>
      </c>
      <c r="BE63" s="151">
        <f t="shared" si="29"/>
        <v>0</v>
      </c>
      <c r="CA63" s="175">
        <v>3</v>
      </c>
      <c r="CB63" s="175">
        <v>7</v>
      </c>
      <c r="CZ63" s="151">
        <v>1.5000000000009499E-4</v>
      </c>
    </row>
    <row r="64" spans="1:104" ht="22.5">
      <c r="A64" s="176">
        <v>47</v>
      </c>
      <c r="B64" s="177" t="s">
        <v>192</v>
      </c>
      <c r="C64" s="178" t="s">
        <v>193</v>
      </c>
      <c r="D64" s="179" t="s">
        <v>61</v>
      </c>
      <c r="E64" s="180">
        <v>2.5</v>
      </c>
      <c r="F64" s="181"/>
      <c r="G64" s="182">
        <f t="shared" si="22"/>
        <v>0</v>
      </c>
      <c r="H64" s="183">
        <f t="shared" si="23"/>
        <v>0</v>
      </c>
      <c r="I64" s="180">
        <f t="shared" si="24"/>
        <v>0</v>
      </c>
      <c r="O64" s="175">
        <v>2</v>
      </c>
      <c r="AA64" s="151">
        <v>7</v>
      </c>
      <c r="AB64" s="151">
        <v>1002</v>
      </c>
      <c r="AC64" s="151">
        <v>5</v>
      </c>
      <c r="AZ64" s="151">
        <v>2</v>
      </c>
      <c r="BA64" s="151">
        <f t="shared" si="25"/>
        <v>0</v>
      </c>
      <c r="BB64" s="151">
        <f t="shared" si="26"/>
        <v>0</v>
      </c>
      <c r="BC64" s="151">
        <f t="shared" si="27"/>
        <v>0</v>
      </c>
      <c r="BD64" s="151">
        <f t="shared" si="28"/>
        <v>0</v>
      </c>
      <c r="BE64" s="151">
        <f t="shared" si="29"/>
        <v>0</v>
      </c>
      <c r="CA64" s="175">
        <v>7</v>
      </c>
      <c r="CB64" s="175">
        <v>1002</v>
      </c>
      <c r="CZ64" s="151">
        <v>0</v>
      </c>
    </row>
    <row r="65" spans="1:104">
      <c r="A65" s="184"/>
      <c r="B65" s="185" t="s">
        <v>79</v>
      </c>
      <c r="C65" s="186" t="str">
        <f>CONCATENATE(B48," ",C48)</f>
        <v>721 VNÚTORNÁ KANALIZÁCIA</v>
      </c>
      <c r="D65" s="187"/>
      <c r="E65" s="188"/>
      <c r="F65" s="189"/>
      <c r="G65" s="190">
        <f>SUM(G48:G64)</f>
        <v>0</v>
      </c>
      <c r="H65" s="191"/>
      <c r="I65" s="192">
        <f>G65*30.126</f>
        <v>0</v>
      </c>
      <c r="O65" s="175">
        <v>4</v>
      </c>
      <c r="BA65" s="193">
        <f>SUM(BA48:BA64)</f>
        <v>0</v>
      </c>
      <c r="BB65" s="193">
        <f>SUM(BB48:BB64)</f>
        <v>0</v>
      </c>
      <c r="BC65" s="193">
        <f>SUM(BC48:BC64)</f>
        <v>0</v>
      </c>
      <c r="BD65" s="193">
        <f>SUM(BD48:BD64)</f>
        <v>0</v>
      </c>
      <c r="BE65" s="193">
        <f>SUM(BE48:BE64)</f>
        <v>0</v>
      </c>
    </row>
    <row r="66" spans="1:104">
      <c r="A66" s="168" t="s">
        <v>76</v>
      </c>
      <c r="B66" s="169" t="s">
        <v>194</v>
      </c>
      <c r="C66" s="170" t="s">
        <v>195</v>
      </c>
      <c r="D66" s="171"/>
      <c r="E66" s="172"/>
      <c r="F66" s="172"/>
      <c r="G66" s="173"/>
      <c r="H66" s="174"/>
      <c r="I66" s="173"/>
      <c r="O66" s="175">
        <v>1</v>
      </c>
    </row>
    <row r="67" spans="1:104">
      <c r="A67" s="176">
        <v>48</v>
      </c>
      <c r="B67" s="177" t="s">
        <v>196</v>
      </c>
      <c r="C67" s="178" t="s">
        <v>197</v>
      </c>
      <c r="D67" s="179" t="s">
        <v>136</v>
      </c>
      <c r="E67" s="180">
        <v>55</v>
      </c>
      <c r="F67" s="181"/>
      <c r="G67" s="182">
        <f t="shared" ref="G67:G74" si="30">E67*F67</f>
        <v>0</v>
      </c>
      <c r="H67" s="183">
        <f t="shared" ref="H67:I74" si="31">F67*30.126</f>
        <v>0</v>
      </c>
      <c r="I67" s="180">
        <f t="shared" si="31"/>
        <v>0</v>
      </c>
      <c r="O67" s="175">
        <v>2</v>
      </c>
      <c r="AA67" s="151">
        <v>1</v>
      </c>
      <c r="AB67" s="151">
        <v>7</v>
      </c>
      <c r="AC67" s="151">
        <v>7</v>
      </c>
      <c r="AZ67" s="151">
        <v>2</v>
      </c>
      <c r="BA67" s="151">
        <f t="shared" ref="BA67:BA74" si="32">IF(AZ67=1,G67,0)</f>
        <v>0</v>
      </c>
      <c r="BB67" s="151">
        <f t="shared" ref="BB67:BB74" si="33">IF(AZ67=2,G67,0)</f>
        <v>0</v>
      </c>
      <c r="BC67" s="151">
        <f t="shared" ref="BC67:BC74" si="34">IF(AZ67=3,G67,0)</f>
        <v>0</v>
      </c>
      <c r="BD67" s="151">
        <f t="shared" ref="BD67:BD74" si="35">IF(AZ67=4,G67,0)</f>
        <v>0</v>
      </c>
      <c r="BE67" s="151">
        <f t="shared" ref="BE67:BE74" si="36">IF(AZ67=5,G67,0)</f>
        <v>0</v>
      </c>
      <c r="CA67" s="175">
        <v>1</v>
      </c>
      <c r="CB67" s="175">
        <v>7</v>
      </c>
      <c r="CZ67" s="151">
        <v>4.8000000000003601E-4</v>
      </c>
    </row>
    <row r="68" spans="1:104">
      <c r="A68" s="176">
        <v>49</v>
      </c>
      <c r="B68" s="177" t="s">
        <v>198</v>
      </c>
      <c r="C68" s="178" t="s">
        <v>199</v>
      </c>
      <c r="D68" s="179" t="s">
        <v>136</v>
      </c>
      <c r="E68" s="180">
        <v>60</v>
      </c>
      <c r="F68" s="181"/>
      <c r="G68" s="182">
        <f t="shared" si="30"/>
        <v>0</v>
      </c>
      <c r="H68" s="183">
        <f t="shared" si="31"/>
        <v>0</v>
      </c>
      <c r="I68" s="180">
        <f t="shared" si="31"/>
        <v>0</v>
      </c>
      <c r="O68" s="175">
        <v>2</v>
      </c>
      <c r="AA68" s="151">
        <v>1</v>
      </c>
      <c r="AB68" s="151">
        <v>7</v>
      </c>
      <c r="AC68" s="151">
        <v>7</v>
      </c>
      <c r="AZ68" s="151">
        <v>2</v>
      </c>
      <c r="BA68" s="151">
        <f t="shared" si="32"/>
        <v>0</v>
      </c>
      <c r="BB68" s="151">
        <f t="shared" si="33"/>
        <v>0</v>
      </c>
      <c r="BC68" s="151">
        <f t="shared" si="34"/>
        <v>0</v>
      </c>
      <c r="BD68" s="151">
        <f t="shared" si="35"/>
        <v>0</v>
      </c>
      <c r="BE68" s="151">
        <f t="shared" si="36"/>
        <v>0</v>
      </c>
      <c r="CA68" s="175">
        <v>1</v>
      </c>
      <c r="CB68" s="175">
        <v>7</v>
      </c>
      <c r="CZ68" s="151">
        <v>6.5499999999971701E-3</v>
      </c>
    </row>
    <row r="69" spans="1:104">
      <c r="A69" s="176">
        <v>50</v>
      </c>
      <c r="B69" s="177" t="s">
        <v>200</v>
      </c>
      <c r="C69" s="178" t="s">
        <v>201</v>
      </c>
      <c r="D69" s="179" t="s">
        <v>136</v>
      </c>
      <c r="E69" s="180">
        <v>25</v>
      </c>
      <c r="F69" s="181"/>
      <c r="G69" s="182">
        <f t="shared" si="30"/>
        <v>0</v>
      </c>
      <c r="H69" s="183">
        <f t="shared" si="31"/>
        <v>0</v>
      </c>
      <c r="I69" s="180">
        <f t="shared" si="31"/>
        <v>0</v>
      </c>
      <c r="O69" s="175">
        <v>2</v>
      </c>
      <c r="AA69" s="151">
        <v>1</v>
      </c>
      <c r="AB69" s="151">
        <v>7</v>
      </c>
      <c r="AC69" s="151">
        <v>7</v>
      </c>
      <c r="AZ69" s="151">
        <v>2</v>
      </c>
      <c r="BA69" s="151">
        <f t="shared" si="32"/>
        <v>0</v>
      </c>
      <c r="BB69" s="151">
        <f t="shared" si="33"/>
        <v>0</v>
      </c>
      <c r="BC69" s="151">
        <f t="shared" si="34"/>
        <v>0</v>
      </c>
      <c r="BD69" s="151">
        <f t="shared" si="35"/>
        <v>0</v>
      </c>
      <c r="BE69" s="151">
        <f t="shared" si="36"/>
        <v>0</v>
      </c>
      <c r="CA69" s="175">
        <v>1</v>
      </c>
      <c r="CB69" s="175">
        <v>7</v>
      </c>
      <c r="CZ69" s="151">
        <v>6.5499999999971701E-3</v>
      </c>
    </row>
    <row r="70" spans="1:104">
      <c r="A70" s="176">
        <v>51</v>
      </c>
      <c r="B70" s="177" t="s">
        <v>202</v>
      </c>
      <c r="C70" s="178" t="s">
        <v>203</v>
      </c>
      <c r="D70" s="179" t="s">
        <v>136</v>
      </c>
      <c r="E70" s="180">
        <v>12</v>
      </c>
      <c r="F70" s="181"/>
      <c r="G70" s="182">
        <f t="shared" si="30"/>
        <v>0</v>
      </c>
      <c r="H70" s="183">
        <f t="shared" si="31"/>
        <v>0</v>
      </c>
      <c r="I70" s="180">
        <f t="shared" si="31"/>
        <v>0</v>
      </c>
      <c r="O70" s="175">
        <v>2</v>
      </c>
      <c r="AA70" s="151">
        <v>1</v>
      </c>
      <c r="AB70" s="151">
        <v>7</v>
      </c>
      <c r="AC70" s="151">
        <v>7</v>
      </c>
      <c r="AZ70" s="151">
        <v>2</v>
      </c>
      <c r="BA70" s="151">
        <f t="shared" si="32"/>
        <v>0</v>
      </c>
      <c r="BB70" s="151">
        <f t="shared" si="33"/>
        <v>0</v>
      </c>
      <c r="BC70" s="151">
        <f t="shared" si="34"/>
        <v>0</v>
      </c>
      <c r="BD70" s="151">
        <f t="shared" si="35"/>
        <v>0</v>
      </c>
      <c r="BE70" s="151">
        <f t="shared" si="36"/>
        <v>0</v>
      </c>
      <c r="CA70" s="175">
        <v>1</v>
      </c>
      <c r="CB70" s="175">
        <v>7</v>
      </c>
      <c r="CZ70" s="151">
        <v>6.5499999999971701E-3</v>
      </c>
    </row>
    <row r="71" spans="1:104" ht="22.5">
      <c r="A71" s="176">
        <v>52</v>
      </c>
      <c r="B71" s="177" t="s">
        <v>204</v>
      </c>
      <c r="C71" s="178" t="s">
        <v>205</v>
      </c>
      <c r="D71" s="179" t="s">
        <v>111</v>
      </c>
      <c r="E71" s="180">
        <v>18</v>
      </c>
      <c r="F71" s="181"/>
      <c r="G71" s="182">
        <f t="shared" si="30"/>
        <v>0</v>
      </c>
      <c r="H71" s="183">
        <f t="shared" si="31"/>
        <v>0</v>
      </c>
      <c r="I71" s="180">
        <f t="shared" si="31"/>
        <v>0</v>
      </c>
      <c r="O71" s="175">
        <v>2</v>
      </c>
      <c r="AA71" s="151">
        <v>1</v>
      </c>
      <c r="AB71" s="151">
        <v>7</v>
      </c>
      <c r="AC71" s="151">
        <v>7</v>
      </c>
      <c r="AZ71" s="151">
        <v>2</v>
      </c>
      <c r="BA71" s="151">
        <f t="shared" si="32"/>
        <v>0</v>
      </c>
      <c r="BB71" s="151">
        <f t="shared" si="33"/>
        <v>0</v>
      </c>
      <c r="BC71" s="151">
        <f t="shared" si="34"/>
        <v>0</v>
      </c>
      <c r="BD71" s="151">
        <f t="shared" si="35"/>
        <v>0</v>
      </c>
      <c r="BE71" s="151">
        <f t="shared" si="36"/>
        <v>0</v>
      </c>
      <c r="CA71" s="175">
        <v>1</v>
      </c>
      <c r="CB71" s="175">
        <v>7</v>
      </c>
      <c r="CZ71" s="151">
        <v>7.2999999999989696E-4</v>
      </c>
    </row>
    <row r="72" spans="1:104">
      <c r="A72" s="176">
        <v>53</v>
      </c>
      <c r="B72" s="177" t="s">
        <v>206</v>
      </c>
      <c r="C72" s="178" t="s">
        <v>207</v>
      </c>
      <c r="D72" s="179" t="s">
        <v>136</v>
      </c>
      <c r="E72" s="180">
        <v>152</v>
      </c>
      <c r="F72" s="181"/>
      <c r="G72" s="182">
        <f t="shared" si="30"/>
        <v>0</v>
      </c>
      <c r="H72" s="183">
        <f t="shared" si="31"/>
        <v>0</v>
      </c>
      <c r="I72" s="180">
        <f t="shared" si="31"/>
        <v>0</v>
      </c>
      <c r="O72" s="175">
        <v>2</v>
      </c>
      <c r="AA72" s="151">
        <v>1</v>
      </c>
      <c r="AB72" s="151">
        <v>7</v>
      </c>
      <c r="AC72" s="151">
        <v>7</v>
      </c>
      <c r="AZ72" s="151">
        <v>2</v>
      </c>
      <c r="BA72" s="151">
        <f t="shared" si="32"/>
        <v>0</v>
      </c>
      <c r="BB72" s="151">
        <f t="shared" si="33"/>
        <v>0</v>
      </c>
      <c r="BC72" s="151">
        <f t="shared" si="34"/>
        <v>0</v>
      </c>
      <c r="BD72" s="151">
        <f t="shared" si="35"/>
        <v>0</v>
      </c>
      <c r="BE72" s="151">
        <f t="shared" si="36"/>
        <v>0</v>
      </c>
      <c r="CA72" s="175">
        <v>1</v>
      </c>
      <c r="CB72" s="175">
        <v>7</v>
      </c>
      <c r="CZ72" s="151">
        <v>1.7000000000000299E-4</v>
      </c>
    </row>
    <row r="73" spans="1:104">
      <c r="A73" s="176">
        <v>54</v>
      </c>
      <c r="B73" s="177" t="s">
        <v>208</v>
      </c>
      <c r="C73" s="178" t="s">
        <v>209</v>
      </c>
      <c r="D73" s="179" t="s">
        <v>136</v>
      </c>
      <c r="E73" s="180">
        <v>152</v>
      </c>
      <c r="F73" s="181"/>
      <c r="G73" s="182">
        <f t="shared" si="30"/>
        <v>0</v>
      </c>
      <c r="H73" s="183">
        <f t="shared" si="31"/>
        <v>0</v>
      </c>
      <c r="I73" s="180">
        <f t="shared" si="31"/>
        <v>0</v>
      </c>
      <c r="O73" s="175">
        <v>2</v>
      </c>
      <c r="AA73" s="151">
        <v>1</v>
      </c>
      <c r="AB73" s="151">
        <v>7</v>
      </c>
      <c r="AC73" s="151">
        <v>7</v>
      </c>
      <c r="AZ73" s="151">
        <v>2</v>
      </c>
      <c r="BA73" s="151">
        <f t="shared" si="32"/>
        <v>0</v>
      </c>
      <c r="BB73" s="151">
        <f t="shared" si="33"/>
        <v>0</v>
      </c>
      <c r="BC73" s="151">
        <f t="shared" si="34"/>
        <v>0</v>
      </c>
      <c r="BD73" s="151">
        <f t="shared" si="35"/>
        <v>0</v>
      </c>
      <c r="BE73" s="151">
        <f t="shared" si="36"/>
        <v>0</v>
      </c>
      <c r="CA73" s="175">
        <v>1</v>
      </c>
      <c r="CB73" s="175">
        <v>7</v>
      </c>
      <c r="CZ73" s="151">
        <v>0</v>
      </c>
    </row>
    <row r="74" spans="1:104" ht="22.5">
      <c r="A74" s="176">
        <v>55</v>
      </c>
      <c r="B74" s="177" t="s">
        <v>210</v>
      </c>
      <c r="C74" s="178" t="s">
        <v>211</v>
      </c>
      <c r="D74" s="179" t="s">
        <v>61</v>
      </c>
      <c r="E74" s="180">
        <v>0.6</v>
      </c>
      <c r="F74" s="181"/>
      <c r="G74" s="182">
        <f t="shared" si="30"/>
        <v>0</v>
      </c>
      <c r="H74" s="183">
        <f t="shared" si="31"/>
        <v>0</v>
      </c>
      <c r="I74" s="180">
        <f t="shared" si="31"/>
        <v>0</v>
      </c>
      <c r="O74" s="175">
        <v>2</v>
      </c>
      <c r="AA74" s="151">
        <v>7</v>
      </c>
      <c r="AB74" s="151">
        <v>1002</v>
      </c>
      <c r="AC74" s="151">
        <v>5</v>
      </c>
      <c r="AZ74" s="151">
        <v>2</v>
      </c>
      <c r="BA74" s="151">
        <f t="shared" si="32"/>
        <v>0</v>
      </c>
      <c r="BB74" s="151">
        <f t="shared" si="33"/>
        <v>0</v>
      </c>
      <c r="BC74" s="151">
        <f t="shared" si="34"/>
        <v>0</v>
      </c>
      <c r="BD74" s="151">
        <f t="shared" si="35"/>
        <v>0</v>
      </c>
      <c r="BE74" s="151">
        <f t="shared" si="36"/>
        <v>0</v>
      </c>
      <c r="CA74" s="175">
        <v>7</v>
      </c>
      <c r="CB74" s="175">
        <v>1002</v>
      </c>
      <c r="CZ74" s="151">
        <v>0</v>
      </c>
    </row>
    <row r="75" spans="1:104">
      <c r="A75" s="184"/>
      <c r="B75" s="185" t="s">
        <v>79</v>
      </c>
      <c r="C75" s="186" t="str">
        <f>CONCATENATE(B66," ",C66)</f>
        <v>722 VNÚTORNÝ VODOVOD</v>
      </c>
      <c r="D75" s="187"/>
      <c r="E75" s="188"/>
      <c r="F75" s="189"/>
      <c r="G75" s="190">
        <f>SUM(G66:G74)</f>
        <v>0</v>
      </c>
      <c r="H75" s="191"/>
      <c r="I75" s="192">
        <f>G75*30.126</f>
        <v>0</v>
      </c>
      <c r="O75" s="175">
        <v>4</v>
      </c>
      <c r="BA75" s="193">
        <f>SUM(BA66:BA74)</f>
        <v>0</v>
      </c>
      <c r="BB75" s="193">
        <f>SUM(BB66:BB74)</f>
        <v>0</v>
      </c>
      <c r="BC75" s="193">
        <f>SUM(BC66:BC74)</f>
        <v>0</v>
      </c>
      <c r="BD75" s="193">
        <f>SUM(BD66:BD74)</f>
        <v>0</v>
      </c>
      <c r="BE75" s="193">
        <f>SUM(BE66:BE74)</f>
        <v>0</v>
      </c>
    </row>
    <row r="76" spans="1:104">
      <c r="A76" s="168" t="s">
        <v>76</v>
      </c>
      <c r="B76" s="169" t="s">
        <v>212</v>
      </c>
      <c r="C76" s="170" t="s">
        <v>213</v>
      </c>
      <c r="D76" s="171"/>
      <c r="E76" s="172"/>
      <c r="F76" s="172"/>
      <c r="G76" s="173"/>
      <c r="H76" s="174"/>
      <c r="I76" s="173"/>
      <c r="O76" s="175">
        <v>1</v>
      </c>
    </row>
    <row r="77" spans="1:104">
      <c r="A77" s="176">
        <v>56</v>
      </c>
      <c r="B77" s="177" t="s">
        <v>214</v>
      </c>
      <c r="C77" s="178" t="s">
        <v>215</v>
      </c>
      <c r="D77" s="179" t="s">
        <v>216</v>
      </c>
      <c r="E77" s="180">
        <v>1</v>
      </c>
      <c r="F77" s="181"/>
      <c r="G77" s="182">
        <f t="shared" ref="G77:G96" si="37">E77*F77</f>
        <v>0</v>
      </c>
      <c r="H77" s="183">
        <f t="shared" ref="H77:H96" si="38">F77*30.126</f>
        <v>0</v>
      </c>
      <c r="I77" s="180">
        <f t="shared" ref="I77:I96" si="39">G77*30.126</f>
        <v>0</v>
      </c>
      <c r="O77" s="175">
        <v>2</v>
      </c>
      <c r="AA77" s="151">
        <v>1</v>
      </c>
      <c r="AB77" s="151">
        <v>7</v>
      </c>
      <c r="AC77" s="151">
        <v>7</v>
      </c>
      <c r="AZ77" s="151">
        <v>2</v>
      </c>
      <c r="BA77" s="151">
        <f t="shared" ref="BA77:BA96" si="40">IF(AZ77=1,G77,0)</f>
        <v>0</v>
      </c>
      <c r="BB77" s="151">
        <f t="shared" ref="BB77:BB96" si="41">IF(AZ77=2,G77,0)</f>
        <v>0</v>
      </c>
      <c r="BC77" s="151">
        <f t="shared" ref="BC77:BC96" si="42">IF(AZ77=3,G77,0)</f>
        <v>0</v>
      </c>
      <c r="BD77" s="151">
        <f t="shared" ref="BD77:BD96" si="43">IF(AZ77=4,G77,0)</f>
        <v>0</v>
      </c>
      <c r="BE77" s="151">
        <f t="shared" ref="BE77:BE96" si="44">IF(AZ77=5,G77,0)</f>
        <v>0</v>
      </c>
      <c r="CA77" s="175">
        <v>1</v>
      </c>
      <c r="CB77" s="175">
        <v>7</v>
      </c>
      <c r="CZ77" s="151">
        <v>1.6499999999997101E-3</v>
      </c>
    </row>
    <row r="78" spans="1:104">
      <c r="A78" s="176">
        <v>57</v>
      </c>
      <c r="B78" s="177" t="s">
        <v>217</v>
      </c>
      <c r="C78" s="178" t="s">
        <v>218</v>
      </c>
      <c r="D78" s="179" t="s">
        <v>111</v>
      </c>
      <c r="E78" s="180">
        <v>1</v>
      </c>
      <c r="F78" s="181"/>
      <c r="G78" s="182">
        <f t="shared" si="37"/>
        <v>0</v>
      </c>
      <c r="H78" s="183">
        <f t="shared" si="38"/>
        <v>0</v>
      </c>
      <c r="I78" s="180">
        <f t="shared" si="39"/>
        <v>0</v>
      </c>
      <c r="O78" s="175">
        <v>2</v>
      </c>
      <c r="AA78" s="151">
        <v>1</v>
      </c>
      <c r="AB78" s="151">
        <v>7</v>
      </c>
      <c r="AC78" s="151">
        <v>7</v>
      </c>
      <c r="AZ78" s="151">
        <v>2</v>
      </c>
      <c r="BA78" s="151">
        <f t="shared" si="40"/>
        <v>0</v>
      </c>
      <c r="BB78" s="151">
        <f t="shared" si="41"/>
        <v>0</v>
      </c>
      <c r="BC78" s="151">
        <f t="shared" si="42"/>
        <v>0</v>
      </c>
      <c r="BD78" s="151">
        <f t="shared" si="43"/>
        <v>0</v>
      </c>
      <c r="BE78" s="151">
        <f t="shared" si="44"/>
        <v>0</v>
      </c>
      <c r="CA78" s="175">
        <v>1</v>
      </c>
      <c r="CB78" s="175">
        <v>7</v>
      </c>
      <c r="CZ78" s="151">
        <v>3.00000000000189E-4</v>
      </c>
    </row>
    <row r="79" spans="1:104" ht="22.5">
      <c r="A79" s="176">
        <v>58</v>
      </c>
      <c r="B79" s="177" t="s">
        <v>219</v>
      </c>
      <c r="C79" s="178" t="s">
        <v>220</v>
      </c>
      <c r="D79" s="179" t="s">
        <v>216</v>
      </c>
      <c r="E79" s="180">
        <v>3</v>
      </c>
      <c r="F79" s="181"/>
      <c r="G79" s="182">
        <f t="shared" si="37"/>
        <v>0</v>
      </c>
      <c r="H79" s="183">
        <f t="shared" si="38"/>
        <v>0</v>
      </c>
      <c r="I79" s="180">
        <f t="shared" si="39"/>
        <v>0</v>
      </c>
      <c r="O79" s="175">
        <v>2</v>
      </c>
      <c r="AA79" s="151">
        <v>1</v>
      </c>
      <c r="AB79" s="151">
        <v>7</v>
      </c>
      <c r="AC79" s="151">
        <v>7</v>
      </c>
      <c r="AZ79" s="151">
        <v>2</v>
      </c>
      <c r="BA79" s="151">
        <f t="shared" si="40"/>
        <v>0</v>
      </c>
      <c r="BB79" s="151">
        <f t="shared" si="41"/>
        <v>0</v>
      </c>
      <c r="BC79" s="151">
        <f t="shared" si="42"/>
        <v>0</v>
      </c>
      <c r="BD79" s="151">
        <f t="shared" si="43"/>
        <v>0</v>
      </c>
      <c r="BE79" s="151">
        <f t="shared" si="44"/>
        <v>0</v>
      </c>
      <c r="CA79" s="175">
        <v>1</v>
      </c>
      <c r="CB79" s="175">
        <v>7</v>
      </c>
      <c r="CZ79" s="151">
        <v>7.9999999999968998E-5</v>
      </c>
    </row>
    <row r="80" spans="1:104">
      <c r="A80" s="176">
        <v>59</v>
      </c>
      <c r="B80" s="177" t="s">
        <v>221</v>
      </c>
      <c r="C80" s="178" t="s">
        <v>222</v>
      </c>
      <c r="D80" s="179" t="s">
        <v>111</v>
      </c>
      <c r="E80" s="180">
        <v>3</v>
      </c>
      <c r="F80" s="181"/>
      <c r="G80" s="182">
        <f t="shared" si="37"/>
        <v>0</v>
      </c>
      <c r="H80" s="183">
        <f t="shared" si="38"/>
        <v>0</v>
      </c>
      <c r="I80" s="180">
        <f t="shared" si="39"/>
        <v>0</v>
      </c>
      <c r="O80" s="175">
        <v>2</v>
      </c>
      <c r="AA80" s="151">
        <v>1</v>
      </c>
      <c r="AB80" s="151">
        <v>7</v>
      </c>
      <c r="AC80" s="151">
        <v>7</v>
      </c>
      <c r="AZ80" s="151">
        <v>2</v>
      </c>
      <c r="BA80" s="151">
        <f t="shared" si="40"/>
        <v>0</v>
      </c>
      <c r="BB80" s="151">
        <f t="shared" si="41"/>
        <v>0</v>
      </c>
      <c r="BC80" s="151">
        <f t="shared" si="42"/>
        <v>0</v>
      </c>
      <c r="BD80" s="151">
        <f t="shared" si="43"/>
        <v>0</v>
      </c>
      <c r="BE80" s="151">
        <f t="shared" si="44"/>
        <v>0</v>
      </c>
      <c r="CA80" s="175">
        <v>1</v>
      </c>
      <c r="CB80" s="175">
        <v>7</v>
      </c>
      <c r="CZ80" s="151">
        <v>1.99999999999978E-4</v>
      </c>
    </row>
    <row r="81" spans="1:104">
      <c r="A81" s="176">
        <v>60</v>
      </c>
      <c r="B81" s="177" t="s">
        <v>223</v>
      </c>
      <c r="C81" s="178" t="s">
        <v>224</v>
      </c>
      <c r="D81" s="179" t="s">
        <v>216</v>
      </c>
      <c r="E81" s="180">
        <v>1</v>
      </c>
      <c r="F81" s="181"/>
      <c r="G81" s="182">
        <f t="shared" si="37"/>
        <v>0</v>
      </c>
      <c r="H81" s="183">
        <f t="shared" si="38"/>
        <v>0</v>
      </c>
      <c r="I81" s="180">
        <f t="shared" si="39"/>
        <v>0</v>
      </c>
      <c r="O81" s="175">
        <v>2</v>
      </c>
      <c r="AA81" s="151">
        <v>1</v>
      </c>
      <c r="AB81" s="151">
        <v>7</v>
      </c>
      <c r="AC81" s="151">
        <v>7</v>
      </c>
      <c r="AZ81" s="151">
        <v>2</v>
      </c>
      <c r="BA81" s="151">
        <f t="shared" si="40"/>
        <v>0</v>
      </c>
      <c r="BB81" s="151">
        <f t="shared" si="41"/>
        <v>0</v>
      </c>
      <c r="BC81" s="151">
        <f t="shared" si="42"/>
        <v>0</v>
      </c>
      <c r="BD81" s="151">
        <f t="shared" si="43"/>
        <v>0</v>
      </c>
      <c r="BE81" s="151">
        <f t="shared" si="44"/>
        <v>0</v>
      </c>
      <c r="CA81" s="175">
        <v>1</v>
      </c>
      <c r="CB81" s="175">
        <v>7</v>
      </c>
      <c r="CZ81" s="151">
        <v>3.1399999999983698E-3</v>
      </c>
    </row>
    <row r="82" spans="1:104">
      <c r="A82" s="176">
        <v>61</v>
      </c>
      <c r="B82" s="177" t="s">
        <v>225</v>
      </c>
      <c r="C82" s="178" t="s">
        <v>226</v>
      </c>
      <c r="D82" s="179" t="s">
        <v>216</v>
      </c>
      <c r="E82" s="180">
        <v>18</v>
      </c>
      <c r="F82" s="181"/>
      <c r="G82" s="182">
        <f t="shared" si="37"/>
        <v>0</v>
      </c>
      <c r="H82" s="183">
        <f t="shared" si="38"/>
        <v>0</v>
      </c>
      <c r="I82" s="180">
        <f t="shared" si="39"/>
        <v>0</v>
      </c>
      <c r="O82" s="175">
        <v>2</v>
      </c>
      <c r="AA82" s="151">
        <v>1</v>
      </c>
      <c r="AB82" s="151">
        <v>7</v>
      </c>
      <c r="AC82" s="151">
        <v>7</v>
      </c>
      <c r="AZ82" s="151">
        <v>2</v>
      </c>
      <c r="BA82" s="151">
        <f t="shared" si="40"/>
        <v>0</v>
      </c>
      <c r="BB82" s="151">
        <f t="shared" si="41"/>
        <v>0</v>
      </c>
      <c r="BC82" s="151">
        <f t="shared" si="42"/>
        <v>0</v>
      </c>
      <c r="BD82" s="151">
        <f t="shared" si="43"/>
        <v>0</v>
      </c>
      <c r="BE82" s="151">
        <f t="shared" si="44"/>
        <v>0</v>
      </c>
      <c r="CA82" s="175">
        <v>1</v>
      </c>
      <c r="CB82" s="175">
        <v>7</v>
      </c>
      <c r="CZ82" s="151">
        <v>3.9999999999984499E-5</v>
      </c>
    </row>
    <row r="83" spans="1:104">
      <c r="A83" s="176">
        <v>62</v>
      </c>
      <c r="B83" s="177" t="s">
        <v>227</v>
      </c>
      <c r="C83" s="178" t="s">
        <v>228</v>
      </c>
      <c r="D83" s="179" t="s">
        <v>111</v>
      </c>
      <c r="E83" s="180">
        <v>3</v>
      </c>
      <c r="F83" s="181"/>
      <c r="G83" s="182">
        <f t="shared" si="37"/>
        <v>0</v>
      </c>
      <c r="H83" s="183">
        <f t="shared" si="38"/>
        <v>0</v>
      </c>
      <c r="I83" s="180">
        <f t="shared" si="39"/>
        <v>0</v>
      </c>
      <c r="O83" s="175">
        <v>2</v>
      </c>
      <c r="AA83" s="151">
        <v>1</v>
      </c>
      <c r="AB83" s="151">
        <v>7</v>
      </c>
      <c r="AC83" s="151">
        <v>7</v>
      </c>
      <c r="AZ83" s="151">
        <v>2</v>
      </c>
      <c r="BA83" s="151">
        <f t="shared" si="40"/>
        <v>0</v>
      </c>
      <c r="BB83" s="151">
        <f t="shared" si="41"/>
        <v>0</v>
      </c>
      <c r="BC83" s="151">
        <f t="shared" si="42"/>
        <v>0</v>
      </c>
      <c r="BD83" s="151">
        <f t="shared" si="43"/>
        <v>0</v>
      </c>
      <c r="BE83" s="151">
        <f t="shared" si="44"/>
        <v>0</v>
      </c>
      <c r="CA83" s="175">
        <v>1</v>
      </c>
      <c r="CB83" s="175">
        <v>7</v>
      </c>
      <c r="CZ83" s="151">
        <v>0</v>
      </c>
    </row>
    <row r="84" spans="1:104">
      <c r="A84" s="176">
        <v>63</v>
      </c>
      <c r="B84" s="177" t="s">
        <v>229</v>
      </c>
      <c r="C84" s="178" t="s">
        <v>230</v>
      </c>
      <c r="D84" s="179" t="s">
        <v>111</v>
      </c>
      <c r="E84" s="180">
        <v>1</v>
      </c>
      <c r="F84" s="181"/>
      <c r="G84" s="182">
        <f t="shared" si="37"/>
        <v>0</v>
      </c>
      <c r="H84" s="183">
        <f t="shared" si="38"/>
        <v>0</v>
      </c>
      <c r="I84" s="180">
        <f t="shared" si="39"/>
        <v>0</v>
      </c>
      <c r="O84" s="175">
        <v>2</v>
      </c>
      <c r="AA84" s="151">
        <v>1</v>
      </c>
      <c r="AB84" s="151">
        <v>7</v>
      </c>
      <c r="AC84" s="151">
        <v>7</v>
      </c>
      <c r="AZ84" s="151">
        <v>2</v>
      </c>
      <c r="BA84" s="151">
        <f t="shared" si="40"/>
        <v>0</v>
      </c>
      <c r="BB84" s="151">
        <f t="shared" si="41"/>
        <v>0</v>
      </c>
      <c r="BC84" s="151">
        <f t="shared" si="42"/>
        <v>0</v>
      </c>
      <c r="BD84" s="151">
        <f t="shared" si="43"/>
        <v>0</v>
      </c>
      <c r="BE84" s="151">
        <f t="shared" si="44"/>
        <v>0</v>
      </c>
      <c r="CA84" s="175">
        <v>1</v>
      </c>
      <c r="CB84" s="175">
        <v>7</v>
      </c>
      <c r="CZ84" s="151">
        <v>0</v>
      </c>
    </row>
    <row r="85" spans="1:104">
      <c r="A85" s="176">
        <v>64</v>
      </c>
      <c r="B85" s="177" t="s">
        <v>231</v>
      </c>
      <c r="C85" s="178" t="s">
        <v>232</v>
      </c>
      <c r="D85" s="179" t="s">
        <v>111</v>
      </c>
      <c r="E85" s="180">
        <v>3</v>
      </c>
      <c r="F85" s="181"/>
      <c r="G85" s="182">
        <f t="shared" si="37"/>
        <v>0</v>
      </c>
      <c r="H85" s="183">
        <f t="shared" si="38"/>
        <v>0</v>
      </c>
      <c r="I85" s="180">
        <f t="shared" si="39"/>
        <v>0</v>
      </c>
      <c r="O85" s="175">
        <v>2</v>
      </c>
      <c r="AA85" s="151">
        <v>1</v>
      </c>
      <c r="AB85" s="151">
        <v>7</v>
      </c>
      <c r="AC85" s="151">
        <v>7</v>
      </c>
      <c r="AZ85" s="151">
        <v>2</v>
      </c>
      <c r="BA85" s="151">
        <f t="shared" si="40"/>
        <v>0</v>
      </c>
      <c r="BB85" s="151">
        <f t="shared" si="41"/>
        <v>0</v>
      </c>
      <c r="BC85" s="151">
        <f t="shared" si="42"/>
        <v>0</v>
      </c>
      <c r="BD85" s="151">
        <f t="shared" si="43"/>
        <v>0</v>
      </c>
      <c r="BE85" s="151">
        <f t="shared" si="44"/>
        <v>0</v>
      </c>
      <c r="CA85" s="175">
        <v>1</v>
      </c>
      <c r="CB85" s="175">
        <v>7</v>
      </c>
      <c r="CZ85" s="151">
        <v>9.0000000000034497E-5</v>
      </c>
    </row>
    <row r="86" spans="1:104">
      <c r="A86" s="176">
        <v>65</v>
      </c>
      <c r="B86" s="177" t="s">
        <v>233</v>
      </c>
      <c r="C86" s="178" t="s">
        <v>234</v>
      </c>
      <c r="D86" s="179" t="s">
        <v>111</v>
      </c>
      <c r="E86" s="180">
        <v>1</v>
      </c>
      <c r="F86" s="181"/>
      <c r="G86" s="182">
        <f t="shared" si="37"/>
        <v>0</v>
      </c>
      <c r="H86" s="183">
        <f t="shared" si="38"/>
        <v>0</v>
      </c>
      <c r="I86" s="180">
        <f t="shared" si="39"/>
        <v>0</v>
      </c>
      <c r="O86" s="175">
        <v>2</v>
      </c>
      <c r="AA86" s="151">
        <v>1</v>
      </c>
      <c r="AB86" s="151">
        <v>7</v>
      </c>
      <c r="AC86" s="151">
        <v>7</v>
      </c>
      <c r="AZ86" s="151">
        <v>2</v>
      </c>
      <c r="BA86" s="151">
        <f t="shared" si="40"/>
        <v>0</v>
      </c>
      <c r="BB86" s="151">
        <f t="shared" si="41"/>
        <v>0</v>
      </c>
      <c r="BC86" s="151">
        <f t="shared" si="42"/>
        <v>0</v>
      </c>
      <c r="BD86" s="151">
        <f t="shared" si="43"/>
        <v>0</v>
      </c>
      <c r="BE86" s="151">
        <f t="shared" si="44"/>
        <v>0</v>
      </c>
      <c r="CA86" s="175">
        <v>1</v>
      </c>
      <c r="CB86" s="175">
        <v>7</v>
      </c>
      <c r="CZ86" s="151">
        <v>9.0000000000034497E-5</v>
      </c>
    </row>
    <row r="87" spans="1:104">
      <c r="A87" s="176">
        <v>66</v>
      </c>
      <c r="B87" s="177" t="s">
        <v>235</v>
      </c>
      <c r="C87" s="178" t="s">
        <v>236</v>
      </c>
      <c r="D87" s="179" t="s">
        <v>111</v>
      </c>
      <c r="E87" s="180">
        <v>4</v>
      </c>
      <c r="F87" s="181"/>
      <c r="G87" s="182">
        <f t="shared" si="37"/>
        <v>0</v>
      </c>
      <c r="H87" s="183">
        <f t="shared" si="38"/>
        <v>0</v>
      </c>
      <c r="I87" s="180">
        <f t="shared" si="39"/>
        <v>0</v>
      </c>
      <c r="O87" s="175">
        <v>2</v>
      </c>
      <c r="AA87" s="151">
        <v>11</v>
      </c>
      <c r="AB87" s="151">
        <v>0</v>
      </c>
      <c r="AC87" s="151">
        <v>61</v>
      </c>
      <c r="AZ87" s="151">
        <v>2</v>
      </c>
      <c r="BA87" s="151">
        <f t="shared" si="40"/>
        <v>0</v>
      </c>
      <c r="BB87" s="151">
        <f t="shared" si="41"/>
        <v>0</v>
      </c>
      <c r="BC87" s="151">
        <f t="shared" si="42"/>
        <v>0</v>
      </c>
      <c r="BD87" s="151">
        <f t="shared" si="43"/>
        <v>0</v>
      </c>
      <c r="BE87" s="151">
        <f t="shared" si="44"/>
        <v>0</v>
      </c>
      <c r="CA87" s="175">
        <v>11</v>
      </c>
      <c r="CB87" s="175">
        <v>0</v>
      </c>
      <c r="CZ87" s="151">
        <v>0</v>
      </c>
    </row>
    <row r="88" spans="1:104">
      <c r="A88" s="176">
        <v>67</v>
      </c>
      <c r="B88" s="177" t="s">
        <v>237</v>
      </c>
      <c r="C88" s="178" t="s">
        <v>238</v>
      </c>
      <c r="D88" s="179" t="s">
        <v>78</v>
      </c>
      <c r="E88" s="180">
        <v>14</v>
      </c>
      <c r="F88" s="181"/>
      <c r="G88" s="182">
        <f t="shared" si="37"/>
        <v>0</v>
      </c>
      <c r="H88" s="183">
        <f t="shared" si="38"/>
        <v>0</v>
      </c>
      <c r="I88" s="180">
        <f t="shared" si="39"/>
        <v>0</v>
      </c>
      <c r="O88" s="175">
        <v>2</v>
      </c>
      <c r="AA88" s="151">
        <v>11</v>
      </c>
      <c r="AB88" s="151">
        <v>0</v>
      </c>
      <c r="AC88" s="151">
        <v>62</v>
      </c>
      <c r="AZ88" s="151">
        <v>2</v>
      </c>
      <c r="BA88" s="151">
        <f t="shared" si="40"/>
        <v>0</v>
      </c>
      <c r="BB88" s="151">
        <f t="shared" si="41"/>
        <v>0</v>
      </c>
      <c r="BC88" s="151">
        <f t="shared" si="42"/>
        <v>0</v>
      </c>
      <c r="BD88" s="151">
        <f t="shared" si="43"/>
        <v>0</v>
      </c>
      <c r="BE88" s="151">
        <f t="shared" si="44"/>
        <v>0</v>
      </c>
      <c r="CA88" s="175">
        <v>11</v>
      </c>
      <c r="CB88" s="175">
        <v>0</v>
      </c>
      <c r="CZ88" s="151">
        <v>3.00000000000189E-4</v>
      </c>
    </row>
    <row r="89" spans="1:104" ht="22.5">
      <c r="A89" s="176">
        <v>68</v>
      </c>
      <c r="B89" s="177" t="s">
        <v>239</v>
      </c>
      <c r="C89" s="178" t="s">
        <v>240</v>
      </c>
      <c r="D89" s="179" t="s">
        <v>111</v>
      </c>
      <c r="E89" s="180">
        <v>1</v>
      </c>
      <c r="F89" s="181"/>
      <c r="G89" s="182">
        <f t="shared" si="37"/>
        <v>0</v>
      </c>
      <c r="H89" s="183">
        <f t="shared" si="38"/>
        <v>0</v>
      </c>
      <c r="I89" s="180">
        <f t="shared" si="39"/>
        <v>0</v>
      </c>
      <c r="O89" s="175">
        <v>2</v>
      </c>
      <c r="AA89" s="151">
        <v>11</v>
      </c>
      <c r="AB89" s="151">
        <v>0</v>
      </c>
      <c r="AC89" s="151">
        <v>63</v>
      </c>
      <c r="AZ89" s="151">
        <v>2</v>
      </c>
      <c r="BA89" s="151">
        <f t="shared" si="40"/>
        <v>0</v>
      </c>
      <c r="BB89" s="151">
        <f t="shared" si="41"/>
        <v>0</v>
      </c>
      <c r="BC89" s="151">
        <f t="shared" si="42"/>
        <v>0</v>
      </c>
      <c r="BD89" s="151">
        <f t="shared" si="43"/>
        <v>0</v>
      </c>
      <c r="BE89" s="151">
        <f t="shared" si="44"/>
        <v>0</v>
      </c>
      <c r="CA89" s="175">
        <v>11</v>
      </c>
      <c r="CB89" s="175">
        <v>0</v>
      </c>
      <c r="CZ89" s="151">
        <v>1.9999999999992199E-5</v>
      </c>
    </row>
    <row r="90" spans="1:104" ht="22.5">
      <c r="A90" s="176">
        <v>69</v>
      </c>
      <c r="B90" s="177" t="s">
        <v>241</v>
      </c>
      <c r="C90" s="178" t="s">
        <v>242</v>
      </c>
      <c r="D90" s="179" t="s">
        <v>111</v>
      </c>
      <c r="E90" s="180">
        <v>3</v>
      </c>
      <c r="F90" s="181"/>
      <c r="G90" s="182">
        <f t="shared" si="37"/>
        <v>0</v>
      </c>
      <c r="H90" s="183">
        <f t="shared" si="38"/>
        <v>0</v>
      </c>
      <c r="I90" s="180">
        <f t="shared" si="39"/>
        <v>0</v>
      </c>
      <c r="O90" s="175">
        <v>2</v>
      </c>
      <c r="AA90" s="151">
        <v>11</v>
      </c>
      <c r="AB90" s="151">
        <v>0</v>
      </c>
      <c r="AC90" s="151">
        <v>64</v>
      </c>
      <c r="AZ90" s="151">
        <v>2</v>
      </c>
      <c r="BA90" s="151">
        <f t="shared" si="40"/>
        <v>0</v>
      </c>
      <c r="BB90" s="151">
        <f t="shared" si="41"/>
        <v>0</v>
      </c>
      <c r="BC90" s="151">
        <f t="shared" si="42"/>
        <v>0</v>
      </c>
      <c r="BD90" s="151">
        <f t="shared" si="43"/>
        <v>0</v>
      </c>
      <c r="BE90" s="151">
        <f t="shared" si="44"/>
        <v>0</v>
      </c>
      <c r="CA90" s="175">
        <v>11</v>
      </c>
      <c r="CB90" s="175">
        <v>0</v>
      </c>
      <c r="CZ90" s="151">
        <v>1.9999999999992199E-5</v>
      </c>
    </row>
    <row r="91" spans="1:104" ht="22.5">
      <c r="A91" s="176">
        <v>70</v>
      </c>
      <c r="B91" s="177" t="s">
        <v>243</v>
      </c>
      <c r="C91" s="178" t="s">
        <v>244</v>
      </c>
      <c r="D91" s="179" t="s">
        <v>111</v>
      </c>
      <c r="E91" s="180">
        <v>3</v>
      </c>
      <c r="F91" s="181"/>
      <c r="G91" s="182">
        <f t="shared" si="37"/>
        <v>0</v>
      </c>
      <c r="H91" s="183">
        <f t="shared" si="38"/>
        <v>0</v>
      </c>
      <c r="I91" s="180">
        <f t="shared" si="39"/>
        <v>0</v>
      </c>
      <c r="O91" s="175">
        <v>2</v>
      </c>
      <c r="AA91" s="151">
        <v>11</v>
      </c>
      <c r="AB91" s="151">
        <v>0</v>
      </c>
      <c r="AC91" s="151">
        <v>65</v>
      </c>
      <c r="AZ91" s="151">
        <v>2</v>
      </c>
      <c r="BA91" s="151">
        <f t="shared" si="40"/>
        <v>0</v>
      </c>
      <c r="BB91" s="151">
        <f t="shared" si="41"/>
        <v>0</v>
      </c>
      <c r="BC91" s="151">
        <f t="shared" si="42"/>
        <v>0</v>
      </c>
      <c r="BD91" s="151">
        <f t="shared" si="43"/>
        <v>0</v>
      </c>
      <c r="BE91" s="151">
        <f t="shared" si="44"/>
        <v>0</v>
      </c>
      <c r="CA91" s="175">
        <v>11</v>
      </c>
      <c r="CB91" s="175">
        <v>0</v>
      </c>
      <c r="CZ91" s="151">
        <v>1.9999999999992199E-5</v>
      </c>
    </row>
    <row r="92" spans="1:104">
      <c r="A92" s="176">
        <v>71</v>
      </c>
      <c r="B92" s="177" t="s">
        <v>245</v>
      </c>
      <c r="C92" s="178" t="s">
        <v>246</v>
      </c>
      <c r="D92" s="179" t="s">
        <v>78</v>
      </c>
      <c r="E92" s="180">
        <v>1</v>
      </c>
      <c r="F92" s="181"/>
      <c r="G92" s="182">
        <f t="shared" si="37"/>
        <v>0</v>
      </c>
      <c r="H92" s="183">
        <f t="shared" si="38"/>
        <v>0</v>
      </c>
      <c r="I92" s="180">
        <f t="shared" si="39"/>
        <v>0</v>
      </c>
      <c r="O92" s="175">
        <v>2</v>
      </c>
      <c r="AA92" s="151">
        <v>3</v>
      </c>
      <c r="AB92" s="151">
        <v>7</v>
      </c>
      <c r="AC92" s="151" t="s">
        <v>245</v>
      </c>
      <c r="AZ92" s="151">
        <v>2</v>
      </c>
      <c r="BA92" s="151">
        <f t="shared" si="40"/>
        <v>0</v>
      </c>
      <c r="BB92" s="151">
        <f t="shared" si="41"/>
        <v>0</v>
      </c>
      <c r="BC92" s="151">
        <f t="shared" si="42"/>
        <v>0</v>
      </c>
      <c r="BD92" s="151">
        <f t="shared" si="43"/>
        <v>0</v>
      </c>
      <c r="BE92" s="151">
        <f t="shared" si="44"/>
        <v>0</v>
      </c>
      <c r="CA92" s="175">
        <v>3</v>
      </c>
      <c r="CB92" s="175">
        <v>7</v>
      </c>
      <c r="CZ92" s="151">
        <v>2.5999999999992701E-4</v>
      </c>
    </row>
    <row r="93" spans="1:104">
      <c r="A93" s="176">
        <v>72</v>
      </c>
      <c r="B93" s="177" t="s">
        <v>247</v>
      </c>
      <c r="C93" s="178" t="s">
        <v>248</v>
      </c>
      <c r="D93" s="179" t="s">
        <v>78</v>
      </c>
      <c r="E93" s="180">
        <v>3</v>
      </c>
      <c r="F93" s="181"/>
      <c r="G93" s="182">
        <f t="shared" si="37"/>
        <v>0</v>
      </c>
      <c r="H93" s="183">
        <f t="shared" si="38"/>
        <v>0</v>
      </c>
      <c r="I93" s="180">
        <f t="shared" si="39"/>
        <v>0</v>
      </c>
      <c r="O93" s="175">
        <v>2</v>
      </c>
      <c r="AA93" s="151">
        <v>3</v>
      </c>
      <c r="AB93" s="151">
        <v>7</v>
      </c>
      <c r="AC93" s="151" t="s">
        <v>247</v>
      </c>
      <c r="AZ93" s="151">
        <v>2</v>
      </c>
      <c r="BA93" s="151">
        <f t="shared" si="40"/>
        <v>0</v>
      </c>
      <c r="BB93" s="151">
        <f t="shared" si="41"/>
        <v>0</v>
      </c>
      <c r="BC93" s="151">
        <f t="shared" si="42"/>
        <v>0</v>
      </c>
      <c r="BD93" s="151">
        <f t="shared" si="43"/>
        <v>0</v>
      </c>
      <c r="BE93" s="151">
        <f t="shared" si="44"/>
        <v>0</v>
      </c>
      <c r="CA93" s="175">
        <v>3</v>
      </c>
      <c r="CB93" s="175">
        <v>7</v>
      </c>
      <c r="CZ93" s="151">
        <v>1.8000000000006899E-4</v>
      </c>
    </row>
    <row r="94" spans="1:104">
      <c r="A94" s="176">
        <v>73</v>
      </c>
      <c r="B94" s="177" t="s">
        <v>249</v>
      </c>
      <c r="C94" s="178" t="s">
        <v>250</v>
      </c>
      <c r="D94" s="179" t="s">
        <v>111</v>
      </c>
      <c r="E94" s="180">
        <v>1</v>
      </c>
      <c r="F94" s="181"/>
      <c r="G94" s="182">
        <f t="shared" si="37"/>
        <v>0</v>
      </c>
      <c r="H94" s="183">
        <f t="shared" si="38"/>
        <v>0</v>
      </c>
      <c r="I94" s="180">
        <f t="shared" si="39"/>
        <v>0</v>
      </c>
      <c r="O94" s="175">
        <v>2</v>
      </c>
      <c r="AA94" s="151">
        <v>3</v>
      </c>
      <c r="AB94" s="151">
        <v>0</v>
      </c>
      <c r="AC94" s="151" t="s">
        <v>249</v>
      </c>
      <c r="AZ94" s="151">
        <v>2</v>
      </c>
      <c r="BA94" s="151">
        <f t="shared" si="40"/>
        <v>0</v>
      </c>
      <c r="BB94" s="151">
        <f t="shared" si="41"/>
        <v>0</v>
      </c>
      <c r="BC94" s="151">
        <f t="shared" si="42"/>
        <v>0</v>
      </c>
      <c r="BD94" s="151">
        <f t="shared" si="43"/>
        <v>0</v>
      </c>
      <c r="BE94" s="151">
        <f t="shared" si="44"/>
        <v>0</v>
      </c>
      <c r="CA94" s="175">
        <v>3</v>
      </c>
      <c r="CB94" s="175">
        <v>0</v>
      </c>
      <c r="CZ94" s="151">
        <v>3.9999999999977796E-3</v>
      </c>
    </row>
    <row r="95" spans="1:104">
      <c r="A95" s="176">
        <v>74</v>
      </c>
      <c r="B95" s="177" t="s">
        <v>251</v>
      </c>
      <c r="C95" s="178" t="s">
        <v>252</v>
      </c>
      <c r="D95" s="179" t="s">
        <v>253</v>
      </c>
      <c r="E95" s="180">
        <v>1</v>
      </c>
      <c r="F95" s="181"/>
      <c r="G95" s="182">
        <f t="shared" si="37"/>
        <v>0</v>
      </c>
      <c r="H95" s="183">
        <f t="shared" si="38"/>
        <v>0</v>
      </c>
      <c r="I95" s="180">
        <f t="shared" si="39"/>
        <v>0</v>
      </c>
      <c r="O95" s="175">
        <v>2</v>
      </c>
      <c r="AA95" s="151">
        <v>3</v>
      </c>
      <c r="AB95" s="151">
        <v>7</v>
      </c>
      <c r="AC95" s="205" t="s">
        <v>251</v>
      </c>
      <c r="AZ95" s="151">
        <v>2</v>
      </c>
      <c r="BA95" s="151">
        <f t="shared" si="40"/>
        <v>0</v>
      </c>
      <c r="BB95" s="151">
        <f t="shared" si="41"/>
        <v>0</v>
      </c>
      <c r="BC95" s="151">
        <f t="shared" si="42"/>
        <v>0</v>
      </c>
      <c r="BD95" s="151">
        <f t="shared" si="43"/>
        <v>0</v>
      </c>
      <c r="BE95" s="151">
        <f t="shared" si="44"/>
        <v>0</v>
      </c>
      <c r="CA95" s="175">
        <v>3</v>
      </c>
      <c r="CB95" s="175">
        <v>7</v>
      </c>
      <c r="CZ95" s="151">
        <v>0</v>
      </c>
    </row>
    <row r="96" spans="1:104" ht="22.5">
      <c r="A96" s="176">
        <v>75</v>
      </c>
      <c r="B96" s="177" t="s">
        <v>254</v>
      </c>
      <c r="C96" s="178" t="s">
        <v>255</v>
      </c>
      <c r="D96" s="179" t="s">
        <v>61</v>
      </c>
      <c r="E96" s="180">
        <v>0.3</v>
      </c>
      <c r="F96" s="181"/>
      <c r="G96" s="182">
        <f t="shared" si="37"/>
        <v>0</v>
      </c>
      <c r="H96" s="183">
        <f t="shared" si="38"/>
        <v>0</v>
      </c>
      <c r="I96" s="180">
        <f t="shared" si="39"/>
        <v>0</v>
      </c>
      <c r="O96" s="175">
        <v>2</v>
      </c>
      <c r="AA96" s="151">
        <v>7</v>
      </c>
      <c r="AB96" s="151">
        <v>1002</v>
      </c>
      <c r="AC96" s="151">
        <v>5</v>
      </c>
      <c r="AZ96" s="151">
        <v>2</v>
      </c>
      <c r="BA96" s="151">
        <f t="shared" si="40"/>
        <v>0</v>
      </c>
      <c r="BB96" s="151">
        <f t="shared" si="41"/>
        <v>0</v>
      </c>
      <c r="BC96" s="151">
        <f t="shared" si="42"/>
        <v>0</v>
      </c>
      <c r="BD96" s="151">
        <f t="shared" si="43"/>
        <v>0</v>
      </c>
      <c r="BE96" s="151">
        <f t="shared" si="44"/>
        <v>0</v>
      </c>
      <c r="CA96" s="175">
        <v>7</v>
      </c>
      <c r="CB96" s="175">
        <v>1002</v>
      </c>
      <c r="CZ96" s="151">
        <v>0</v>
      </c>
    </row>
    <row r="97" spans="1:57">
      <c r="A97" s="184"/>
      <c r="B97" s="185" t="s">
        <v>79</v>
      </c>
      <c r="C97" s="186" t="str">
        <f>CONCATENATE(B76," ",C76)</f>
        <v>725 ZARIAĎOVACIE PREDMETY</v>
      </c>
      <c r="D97" s="187"/>
      <c r="E97" s="188"/>
      <c r="F97" s="189"/>
      <c r="G97" s="190">
        <f>SUM(G76:G96)</f>
        <v>0</v>
      </c>
      <c r="H97" s="191"/>
      <c r="I97" s="192">
        <f>G97*30.126</f>
        <v>0</v>
      </c>
      <c r="O97" s="175">
        <v>4</v>
      </c>
      <c r="BA97" s="193">
        <f>SUM(BA76:BA96)</f>
        <v>0</v>
      </c>
      <c r="BB97" s="193">
        <f>SUM(BB76:BB96)</f>
        <v>0</v>
      </c>
      <c r="BC97" s="193">
        <f>SUM(BC76:BC96)</f>
        <v>0</v>
      </c>
      <c r="BD97" s="193">
        <f>SUM(BD76:BD96)</f>
        <v>0</v>
      </c>
      <c r="BE97" s="193">
        <f>SUM(BE76:BE96)</f>
        <v>0</v>
      </c>
    </row>
    <row r="98" spans="1:57">
      <c r="E98" s="151"/>
    </row>
    <row r="99" spans="1:57">
      <c r="E99" s="151"/>
    </row>
    <row r="100" spans="1:57">
      <c r="E100" s="151"/>
    </row>
    <row r="101" spans="1:57">
      <c r="E101" s="151"/>
    </row>
    <row r="102" spans="1:57">
      <c r="E102" s="151"/>
    </row>
    <row r="103" spans="1:57">
      <c r="E103" s="151"/>
    </row>
    <row r="104" spans="1:57">
      <c r="E104" s="151"/>
    </row>
    <row r="105" spans="1:57">
      <c r="E105" s="151"/>
    </row>
    <row r="106" spans="1:57">
      <c r="E106" s="151"/>
    </row>
    <row r="107" spans="1:57">
      <c r="E107" s="151"/>
    </row>
    <row r="108" spans="1:57">
      <c r="E108" s="151"/>
    </row>
    <row r="109" spans="1:57">
      <c r="E109" s="151"/>
    </row>
    <row r="110" spans="1:57">
      <c r="E110" s="151"/>
    </row>
    <row r="111" spans="1:57">
      <c r="E111" s="151"/>
    </row>
    <row r="112" spans="1:57">
      <c r="E112" s="151"/>
    </row>
    <row r="113" spans="1:7">
      <c r="E113" s="151"/>
    </row>
    <row r="114" spans="1:7">
      <c r="E114" s="151"/>
    </row>
    <row r="115" spans="1:7">
      <c r="E115" s="151"/>
    </row>
    <row r="116" spans="1:7">
      <c r="E116" s="151"/>
    </row>
    <row r="117" spans="1:7">
      <c r="E117" s="151"/>
    </row>
    <row r="118" spans="1:7">
      <c r="E118" s="151"/>
    </row>
    <row r="119" spans="1:7">
      <c r="E119" s="151"/>
    </row>
    <row r="120" spans="1:7">
      <c r="E120" s="151"/>
    </row>
    <row r="121" spans="1:7">
      <c r="A121" s="194"/>
      <c r="B121" s="194"/>
      <c r="C121" s="194"/>
      <c r="D121" s="194"/>
      <c r="E121" s="194"/>
      <c r="F121" s="194"/>
      <c r="G121" s="194"/>
    </row>
    <row r="122" spans="1:7">
      <c r="A122" s="194"/>
      <c r="B122" s="194"/>
      <c r="C122" s="194"/>
      <c r="D122" s="194"/>
      <c r="E122" s="194"/>
      <c r="F122" s="194"/>
      <c r="G122" s="194"/>
    </row>
    <row r="123" spans="1:7">
      <c r="A123" s="194"/>
      <c r="B123" s="194"/>
      <c r="C123" s="194"/>
      <c r="D123" s="194"/>
      <c r="E123" s="194"/>
      <c r="F123" s="194"/>
      <c r="G123" s="194"/>
    </row>
    <row r="124" spans="1:7">
      <c r="A124" s="194"/>
      <c r="B124" s="194"/>
      <c r="C124" s="194"/>
      <c r="D124" s="194"/>
      <c r="E124" s="194"/>
      <c r="F124" s="194"/>
      <c r="G124" s="194"/>
    </row>
    <row r="125" spans="1:7">
      <c r="E125" s="151"/>
    </row>
    <row r="126" spans="1:7">
      <c r="E126" s="151"/>
    </row>
    <row r="127" spans="1:7">
      <c r="E127" s="151"/>
    </row>
    <row r="128" spans="1:7">
      <c r="E128" s="151"/>
    </row>
    <row r="129" spans="5:5">
      <c r="E129" s="151"/>
    </row>
    <row r="130" spans="5:5">
      <c r="E130" s="151"/>
    </row>
    <row r="131" spans="5:5">
      <c r="E131" s="151"/>
    </row>
    <row r="132" spans="5:5">
      <c r="E132" s="151"/>
    </row>
    <row r="133" spans="5:5">
      <c r="E133" s="151"/>
    </row>
    <row r="134" spans="5:5">
      <c r="E134" s="151"/>
    </row>
    <row r="135" spans="5:5">
      <c r="E135" s="151"/>
    </row>
    <row r="136" spans="5:5">
      <c r="E136" s="151"/>
    </row>
    <row r="137" spans="5:5">
      <c r="E137" s="151"/>
    </row>
    <row r="138" spans="5:5">
      <c r="E138" s="151"/>
    </row>
    <row r="139" spans="5:5">
      <c r="E139" s="151"/>
    </row>
    <row r="140" spans="5:5">
      <c r="E140" s="151"/>
    </row>
    <row r="141" spans="5:5">
      <c r="E141" s="151"/>
    </row>
    <row r="142" spans="5:5">
      <c r="E142" s="151"/>
    </row>
    <row r="143" spans="5:5">
      <c r="E143" s="151"/>
    </row>
    <row r="144" spans="5:5">
      <c r="E144" s="151"/>
    </row>
    <row r="145" spans="1:7">
      <c r="E145" s="151"/>
    </row>
    <row r="146" spans="1:7">
      <c r="E146" s="151"/>
    </row>
    <row r="147" spans="1:7">
      <c r="E147" s="151"/>
    </row>
    <row r="148" spans="1:7">
      <c r="E148" s="151"/>
    </row>
    <row r="149" spans="1:7">
      <c r="E149" s="151"/>
    </row>
    <row r="150" spans="1:7">
      <c r="E150" s="151"/>
    </row>
    <row r="151" spans="1:7">
      <c r="E151" s="151"/>
    </row>
    <row r="152" spans="1:7">
      <c r="E152" s="151"/>
    </row>
    <row r="153" spans="1:7">
      <c r="E153" s="151"/>
    </row>
    <row r="154" spans="1:7">
      <c r="E154" s="151"/>
    </row>
    <row r="155" spans="1:7">
      <c r="E155" s="151"/>
    </row>
    <row r="156" spans="1:7">
      <c r="A156" s="195"/>
      <c r="B156" s="195"/>
    </row>
    <row r="157" spans="1:7">
      <c r="A157" s="194"/>
      <c r="B157" s="194"/>
      <c r="C157" s="196"/>
      <c r="D157" s="196"/>
      <c r="E157" s="197"/>
      <c r="F157" s="196"/>
      <c r="G157" s="198"/>
    </row>
    <row r="158" spans="1:7">
      <c r="A158" s="199"/>
      <c r="B158" s="199"/>
      <c r="C158" s="194"/>
      <c r="D158" s="194"/>
      <c r="E158" s="200"/>
      <c r="F158" s="194"/>
      <c r="G158" s="194"/>
    </row>
    <row r="159" spans="1:7">
      <c r="A159" s="194"/>
      <c r="B159" s="194"/>
      <c r="C159" s="194"/>
      <c r="D159" s="194"/>
      <c r="E159" s="200"/>
      <c r="F159" s="194"/>
      <c r="G159" s="194"/>
    </row>
    <row r="160" spans="1:7">
      <c r="A160" s="194"/>
      <c r="B160" s="194"/>
      <c r="C160" s="194"/>
      <c r="D160" s="194"/>
      <c r="E160" s="200"/>
      <c r="F160" s="194"/>
      <c r="G160" s="194"/>
    </row>
    <row r="161" spans="1:7">
      <c r="A161" s="194"/>
      <c r="B161" s="194"/>
      <c r="C161" s="194"/>
      <c r="D161" s="194"/>
      <c r="E161" s="200"/>
      <c r="F161" s="194"/>
      <c r="G161" s="194"/>
    </row>
    <row r="162" spans="1:7">
      <c r="A162" s="194"/>
      <c r="B162" s="194"/>
      <c r="C162" s="194"/>
      <c r="D162" s="194"/>
      <c r="E162" s="200"/>
      <c r="F162" s="194"/>
      <c r="G162" s="194"/>
    </row>
    <row r="163" spans="1:7">
      <c r="A163" s="194"/>
      <c r="B163" s="194"/>
      <c r="C163" s="194"/>
      <c r="D163" s="194"/>
      <c r="E163" s="200"/>
      <c r="F163" s="194"/>
      <c r="G163" s="194"/>
    </row>
    <row r="164" spans="1:7">
      <c r="A164" s="194"/>
      <c r="B164" s="194"/>
      <c r="C164" s="194"/>
      <c r="D164" s="194"/>
      <c r="E164" s="200"/>
      <c r="F164" s="194"/>
      <c r="G164" s="194"/>
    </row>
    <row r="165" spans="1:7">
      <c r="A165" s="194"/>
      <c r="B165" s="194"/>
      <c r="C165" s="194"/>
      <c r="D165" s="194"/>
      <c r="E165" s="200"/>
      <c r="F165" s="194"/>
      <c r="G165" s="194"/>
    </row>
    <row r="166" spans="1:7">
      <c r="A166" s="194"/>
      <c r="B166" s="194"/>
      <c r="C166" s="194"/>
      <c r="D166" s="194"/>
      <c r="E166" s="200"/>
      <c r="F166" s="194"/>
      <c r="G166" s="194"/>
    </row>
    <row r="167" spans="1:7">
      <c r="A167" s="194"/>
      <c r="B167" s="194"/>
      <c r="C167" s="194"/>
      <c r="D167" s="194"/>
      <c r="E167" s="200"/>
      <c r="F167" s="194"/>
      <c r="G167" s="194"/>
    </row>
    <row r="168" spans="1:7">
      <c r="A168" s="194"/>
      <c r="B168" s="194"/>
      <c r="C168" s="194"/>
      <c r="D168" s="194"/>
      <c r="E168" s="200"/>
      <c r="F168" s="194"/>
      <c r="G168" s="194"/>
    </row>
    <row r="169" spans="1:7">
      <c r="A169" s="194"/>
      <c r="B169" s="194"/>
      <c r="C169" s="194"/>
      <c r="D169" s="194"/>
      <c r="E169" s="200"/>
      <c r="F169" s="194"/>
      <c r="G169" s="194"/>
    </row>
    <row r="170" spans="1:7">
      <c r="A170" s="194"/>
      <c r="B170" s="194"/>
      <c r="C170" s="194"/>
      <c r="D170" s="194"/>
      <c r="E170" s="200"/>
      <c r="F170" s="194"/>
      <c r="G170" s="194"/>
    </row>
  </sheetData>
  <mergeCells count="4">
    <mergeCell ref="A1:G1"/>
    <mergeCell ref="A3:B3"/>
    <mergeCell ref="A4:B4"/>
    <mergeCell ref="E4:G4"/>
  </mergeCells>
  <printOptions horizontalCentered="1" gridLinesSet="0"/>
  <pageMargins left="0.31496062992125984" right="0.31496062992125984" top="0.59055118110236227" bottom="0.59055118110236227" header="0.19685039370078741" footer="0.31496062992125984"/>
  <pageSetup paperSize="9" fitToHeight="999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Položky!Názvy_tlače</vt:lpstr>
      <vt:lpstr>Rekapitulace!Názvy_tlače</vt:lpstr>
      <vt:lpstr>Objednatel</vt:lpstr>
      <vt:lpstr>'Krycí list'!Oblasť_tlače</vt:lpstr>
      <vt:lpstr>Položky!Oblasť_tlače</vt:lpstr>
      <vt:lpstr>Rekapitulace!Oblasť_tlače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Maros</dc:creator>
  <cp:lastModifiedBy>Maros</cp:lastModifiedBy>
  <cp:lastPrinted>2022-02-07T05:44:37Z</cp:lastPrinted>
  <dcterms:created xsi:type="dcterms:W3CDTF">2022-01-29T08:53:00Z</dcterms:created>
  <dcterms:modified xsi:type="dcterms:W3CDTF">2022-02-07T05:45:06Z</dcterms:modified>
</cp:coreProperties>
</file>